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spab\Desktop\Neuer Ordner\2022\Hersh_25620245\"/>
    </mc:Choice>
  </mc:AlternateContent>
  <bookViews>
    <workbookView xWindow="0" yWindow="0" windowWidth="31603" windowHeight="5160" tabRatio="500"/>
  </bookViews>
  <sheets>
    <sheet name="Sheet1" sheetId="1" r:id="rId1"/>
  </sheets>
  <definedNames>
    <definedName name="_xlnm.Print_Area" localSheetId="0">Sheet1!$A$70:$M$110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64" i="1" l="1"/>
  <c r="G687" i="1" l="1"/>
  <c r="K744" i="1" s="1"/>
  <c r="L744" i="1" s="1"/>
  <c r="G688" i="1"/>
  <c r="K745" i="1"/>
  <c r="L745" i="1" s="1"/>
  <c r="G689" i="1"/>
  <c r="K746" i="1" s="1"/>
  <c r="L746" i="1" s="1"/>
  <c r="G690" i="1"/>
  <c r="K747" i="1"/>
  <c r="L747" i="1" s="1"/>
  <c r="G691" i="1"/>
  <c r="K748" i="1" s="1"/>
  <c r="L748" i="1" s="1"/>
  <c r="G692" i="1"/>
  <c r="K749" i="1"/>
  <c r="L749" i="1" s="1"/>
  <c r="G693" i="1"/>
  <c r="K750" i="1" s="1"/>
  <c r="L750" i="1" s="1"/>
  <c r="G694" i="1"/>
  <c r="K751" i="1"/>
  <c r="L751" i="1" s="1"/>
  <c r="G695" i="1"/>
  <c r="K752" i="1" s="1"/>
  <c r="L752" i="1" s="1"/>
  <c r="G696" i="1"/>
  <c r="K753" i="1"/>
  <c r="L753" i="1" s="1"/>
  <c r="G697" i="1"/>
  <c r="K754" i="1" s="1"/>
  <c r="L754" i="1" s="1"/>
  <c r="G698" i="1"/>
  <c r="K755" i="1"/>
  <c r="L755" i="1" s="1"/>
  <c r="G699" i="1"/>
  <c r="K756" i="1" s="1"/>
  <c r="L756" i="1" s="1"/>
  <c r="G700" i="1"/>
  <c r="K757" i="1"/>
  <c r="L757" i="1" s="1"/>
  <c r="G701" i="1"/>
  <c r="K758" i="1" s="1"/>
  <c r="L758" i="1" s="1"/>
  <c r="G702" i="1"/>
  <c r="K759" i="1"/>
  <c r="L759" i="1" s="1"/>
  <c r="G703" i="1"/>
  <c r="K760" i="1" s="1"/>
  <c r="L760" i="1" s="1"/>
  <c r="G704" i="1"/>
  <c r="K761" i="1"/>
  <c r="L761" i="1" s="1"/>
  <c r="G705" i="1"/>
  <c r="K762" i="1" s="1"/>
  <c r="L762" i="1" s="1"/>
  <c r="G706" i="1"/>
  <c r="K763" i="1"/>
  <c r="L763" i="1" s="1"/>
  <c r="G707" i="1"/>
  <c r="K764" i="1" s="1"/>
  <c r="L764" i="1" s="1"/>
  <c r="G708" i="1"/>
  <c r="K765" i="1"/>
  <c r="L765" i="1" s="1"/>
  <c r="G709" i="1"/>
  <c r="K766" i="1" s="1"/>
  <c r="L766" i="1" s="1"/>
  <c r="G710" i="1"/>
  <c r="K767" i="1"/>
  <c r="L767" i="1" s="1"/>
  <c r="G711" i="1"/>
  <c r="K768" i="1" s="1"/>
  <c r="L768" i="1" s="1"/>
  <c r="G712" i="1"/>
  <c r="K769" i="1"/>
  <c r="L769" i="1" s="1"/>
  <c r="G713" i="1"/>
  <c r="K770" i="1" s="1"/>
  <c r="L770" i="1" s="1"/>
  <c r="G714" i="1"/>
  <c r="K771" i="1"/>
  <c r="L771" i="1" s="1"/>
  <c r="G715" i="1"/>
  <c r="K772" i="1" s="1"/>
  <c r="L772" i="1" s="1"/>
  <c r="G716" i="1"/>
  <c r="K773" i="1"/>
  <c r="L773" i="1" s="1"/>
  <c r="G717" i="1"/>
  <c r="K774" i="1" s="1"/>
  <c r="L774" i="1" s="1"/>
  <c r="G718" i="1"/>
  <c r="K775" i="1"/>
  <c r="L775" i="1" s="1"/>
  <c r="G719" i="1"/>
  <c r="K776" i="1" s="1"/>
  <c r="L776" i="1" s="1"/>
  <c r="G720" i="1"/>
  <c r="K777" i="1"/>
  <c r="L777" i="1" s="1"/>
  <c r="G721" i="1"/>
  <c r="K778" i="1" s="1"/>
  <c r="L778" i="1" s="1"/>
  <c r="G722" i="1"/>
  <c r="K779" i="1"/>
  <c r="L779" i="1" s="1"/>
  <c r="G723" i="1"/>
  <c r="K780" i="1" s="1"/>
  <c r="L780" i="1" s="1"/>
  <c r="G724" i="1"/>
  <c r="K781" i="1"/>
  <c r="L781" i="1" s="1"/>
  <c r="G725" i="1"/>
  <c r="K782" i="1" s="1"/>
  <c r="L782" i="1" s="1"/>
  <c r="G726" i="1"/>
  <c r="K783" i="1"/>
  <c r="L783" i="1" s="1"/>
  <c r="G727" i="1"/>
  <c r="K784" i="1" s="1"/>
  <c r="L784" i="1" s="1"/>
  <c r="G728" i="1"/>
  <c r="K785" i="1"/>
  <c r="L785" i="1" s="1"/>
  <c r="G729" i="1"/>
  <c r="K786" i="1" s="1"/>
  <c r="L786" i="1" s="1"/>
  <c r="G730" i="1"/>
  <c r="K787" i="1"/>
  <c r="L787" i="1" s="1"/>
  <c r="G731" i="1"/>
  <c r="K788" i="1" s="1"/>
  <c r="L788" i="1" s="1"/>
  <c r="G732" i="1"/>
  <c r="K789" i="1"/>
  <c r="L789" i="1" s="1"/>
  <c r="G733" i="1"/>
  <c r="K790" i="1" s="1"/>
  <c r="L790" i="1" s="1"/>
  <c r="G734" i="1"/>
  <c r="K791" i="1"/>
  <c r="L791" i="1" s="1"/>
  <c r="F687" i="1"/>
  <c r="I744" i="1" s="1"/>
  <c r="J744" i="1"/>
  <c r="F688" i="1"/>
  <c r="I745" i="1" s="1"/>
  <c r="J745" i="1" s="1"/>
  <c r="F689" i="1"/>
  <c r="I746" i="1" s="1"/>
  <c r="J746" i="1" s="1"/>
  <c r="F690" i="1"/>
  <c r="I747" i="1"/>
  <c r="J747" i="1" s="1"/>
  <c r="F691" i="1"/>
  <c r="I748" i="1" s="1"/>
  <c r="J748" i="1"/>
  <c r="F692" i="1"/>
  <c r="I749" i="1" s="1"/>
  <c r="J749" i="1" s="1"/>
  <c r="F693" i="1"/>
  <c r="I750" i="1" s="1"/>
  <c r="J750" i="1" s="1"/>
  <c r="F694" i="1"/>
  <c r="I751" i="1"/>
  <c r="J751" i="1" s="1"/>
  <c r="F695" i="1"/>
  <c r="I752" i="1" s="1"/>
  <c r="J752" i="1"/>
  <c r="F696" i="1"/>
  <c r="I753" i="1" s="1"/>
  <c r="J753" i="1" s="1"/>
  <c r="F697" i="1"/>
  <c r="I754" i="1" s="1"/>
  <c r="J754" i="1" s="1"/>
  <c r="F698" i="1"/>
  <c r="I755" i="1"/>
  <c r="J755" i="1" s="1"/>
  <c r="F699" i="1"/>
  <c r="I756" i="1" s="1"/>
  <c r="J756" i="1"/>
  <c r="F700" i="1"/>
  <c r="I757" i="1" s="1"/>
  <c r="J757" i="1" s="1"/>
  <c r="F701" i="1"/>
  <c r="I758" i="1" s="1"/>
  <c r="J758" i="1" s="1"/>
  <c r="F702" i="1"/>
  <c r="I759" i="1"/>
  <c r="J759" i="1" s="1"/>
  <c r="F703" i="1"/>
  <c r="I760" i="1" s="1"/>
  <c r="J760" i="1"/>
  <c r="F704" i="1"/>
  <c r="I761" i="1" s="1"/>
  <c r="J761" i="1" s="1"/>
  <c r="F705" i="1"/>
  <c r="I762" i="1" s="1"/>
  <c r="J762" i="1" s="1"/>
  <c r="F706" i="1"/>
  <c r="I763" i="1"/>
  <c r="J763" i="1" s="1"/>
  <c r="F707" i="1"/>
  <c r="I764" i="1" s="1"/>
  <c r="J764" i="1"/>
  <c r="F708" i="1"/>
  <c r="I765" i="1" s="1"/>
  <c r="J765" i="1" s="1"/>
  <c r="F709" i="1"/>
  <c r="I766" i="1" s="1"/>
  <c r="J766" i="1" s="1"/>
  <c r="F710" i="1"/>
  <c r="I767" i="1"/>
  <c r="J767" i="1" s="1"/>
  <c r="F711" i="1"/>
  <c r="I768" i="1" s="1"/>
  <c r="J768" i="1"/>
  <c r="F712" i="1"/>
  <c r="I769" i="1" s="1"/>
  <c r="J769" i="1" s="1"/>
  <c r="F713" i="1"/>
  <c r="I770" i="1" s="1"/>
  <c r="J770" i="1" s="1"/>
  <c r="F714" i="1"/>
  <c r="I771" i="1"/>
  <c r="J771" i="1" s="1"/>
  <c r="F715" i="1"/>
  <c r="I772" i="1" s="1"/>
  <c r="J772" i="1"/>
  <c r="F716" i="1"/>
  <c r="I773" i="1" s="1"/>
  <c r="J773" i="1" s="1"/>
  <c r="F717" i="1"/>
  <c r="I774" i="1" s="1"/>
  <c r="J774" i="1" s="1"/>
  <c r="F718" i="1"/>
  <c r="I775" i="1"/>
  <c r="J775" i="1" s="1"/>
  <c r="F719" i="1"/>
  <c r="I776" i="1" s="1"/>
  <c r="J776" i="1"/>
  <c r="F720" i="1"/>
  <c r="I777" i="1" s="1"/>
  <c r="J777" i="1" s="1"/>
  <c r="F721" i="1"/>
  <c r="I778" i="1" s="1"/>
  <c r="J778" i="1" s="1"/>
  <c r="F722" i="1"/>
  <c r="I779" i="1"/>
  <c r="J779" i="1" s="1"/>
  <c r="F723" i="1"/>
  <c r="I780" i="1" s="1"/>
  <c r="J780" i="1"/>
  <c r="F724" i="1"/>
  <c r="I781" i="1" s="1"/>
  <c r="J781" i="1" s="1"/>
  <c r="F725" i="1"/>
  <c r="I782" i="1" s="1"/>
  <c r="J782" i="1" s="1"/>
  <c r="F726" i="1"/>
  <c r="I783" i="1"/>
  <c r="J783" i="1" s="1"/>
  <c r="F727" i="1"/>
  <c r="I784" i="1" s="1"/>
  <c r="J784" i="1"/>
  <c r="F728" i="1"/>
  <c r="I785" i="1" s="1"/>
  <c r="J785" i="1" s="1"/>
  <c r="F729" i="1"/>
  <c r="I786" i="1" s="1"/>
  <c r="J786" i="1" s="1"/>
  <c r="F730" i="1"/>
  <c r="I787" i="1"/>
  <c r="J787" i="1" s="1"/>
  <c r="F731" i="1"/>
  <c r="I788" i="1" s="1"/>
  <c r="J788" i="1"/>
  <c r="F732" i="1"/>
  <c r="I789" i="1" s="1"/>
  <c r="J789" i="1" s="1"/>
  <c r="F733" i="1"/>
  <c r="I790" i="1" s="1"/>
  <c r="J790" i="1" s="1"/>
  <c r="F734" i="1"/>
  <c r="I791" i="1"/>
  <c r="J791" i="1" s="1"/>
  <c r="E687" i="1"/>
  <c r="G744" i="1" s="1"/>
  <c r="H744" i="1"/>
  <c r="E688" i="1"/>
  <c r="G745" i="1"/>
  <c r="H745" i="1" s="1"/>
  <c r="E689" i="1"/>
  <c r="G746" i="1" s="1"/>
  <c r="H746" i="1"/>
  <c r="E690" i="1"/>
  <c r="G747" i="1"/>
  <c r="H747" i="1" s="1"/>
  <c r="E691" i="1"/>
  <c r="G748" i="1" s="1"/>
  <c r="H748" i="1"/>
  <c r="E692" i="1"/>
  <c r="G749" i="1"/>
  <c r="H749" i="1" s="1"/>
  <c r="E693" i="1"/>
  <c r="G750" i="1" s="1"/>
  <c r="H750" i="1"/>
  <c r="E694" i="1"/>
  <c r="G751" i="1"/>
  <c r="H751" i="1" s="1"/>
  <c r="E695" i="1"/>
  <c r="G752" i="1" s="1"/>
  <c r="H752" i="1"/>
  <c r="E696" i="1"/>
  <c r="G753" i="1"/>
  <c r="H753" i="1" s="1"/>
  <c r="E697" i="1"/>
  <c r="G754" i="1" s="1"/>
  <c r="H754" i="1"/>
  <c r="E698" i="1"/>
  <c r="G755" i="1"/>
  <c r="H755" i="1" s="1"/>
  <c r="E699" i="1"/>
  <c r="G756" i="1" s="1"/>
  <c r="H756" i="1"/>
  <c r="E700" i="1"/>
  <c r="G757" i="1"/>
  <c r="H757" i="1" s="1"/>
  <c r="E701" i="1"/>
  <c r="G758" i="1" s="1"/>
  <c r="H758" i="1"/>
  <c r="E702" i="1"/>
  <c r="G759" i="1"/>
  <c r="H759" i="1" s="1"/>
  <c r="E703" i="1"/>
  <c r="G760" i="1" s="1"/>
  <c r="H760" i="1"/>
  <c r="E704" i="1"/>
  <c r="G761" i="1"/>
  <c r="H761" i="1" s="1"/>
  <c r="E705" i="1"/>
  <c r="G762" i="1" s="1"/>
  <c r="H762" i="1"/>
  <c r="E706" i="1"/>
  <c r="G763" i="1"/>
  <c r="H763" i="1" s="1"/>
  <c r="E707" i="1"/>
  <c r="H764" i="1"/>
  <c r="E708" i="1"/>
  <c r="G765" i="1"/>
  <c r="H765" i="1" s="1"/>
  <c r="E709" i="1"/>
  <c r="G766" i="1" s="1"/>
  <c r="H766" i="1"/>
  <c r="E710" i="1"/>
  <c r="G767" i="1"/>
  <c r="H767" i="1" s="1"/>
  <c r="E711" i="1"/>
  <c r="G768" i="1" s="1"/>
  <c r="H768" i="1"/>
  <c r="E712" i="1"/>
  <c r="G769" i="1"/>
  <c r="H769" i="1" s="1"/>
  <c r="E713" i="1"/>
  <c r="G770" i="1" s="1"/>
  <c r="H770" i="1"/>
  <c r="E714" i="1"/>
  <c r="G771" i="1"/>
  <c r="H771" i="1" s="1"/>
  <c r="E715" i="1"/>
  <c r="G772" i="1" s="1"/>
  <c r="H772" i="1"/>
  <c r="E716" i="1"/>
  <c r="G773" i="1"/>
  <c r="H773" i="1" s="1"/>
  <c r="E717" i="1"/>
  <c r="G774" i="1" s="1"/>
  <c r="H774" i="1"/>
  <c r="E718" i="1"/>
  <c r="G775" i="1"/>
  <c r="H775" i="1" s="1"/>
  <c r="E719" i="1"/>
  <c r="G776" i="1" s="1"/>
  <c r="H776" i="1"/>
  <c r="E720" i="1"/>
  <c r="G777" i="1"/>
  <c r="H777" i="1" s="1"/>
  <c r="E721" i="1"/>
  <c r="G778" i="1" s="1"/>
  <c r="H778" i="1"/>
  <c r="E722" i="1"/>
  <c r="G779" i="1"/>
  <c r="H779" i="1" s="1"/>
  <c r="E723" i="1"/>
  <c r="G780" i="1" s="1"/>
  <c r="H780" i="1"/>
  <c r="E724" i="1"/>
  <c r="G781" i="1"/>
  <c r="H781" i="1" s="1"/>
  <c r="E725" i="1"/>
  <c r="G782" i="1" s="1"/>
  <c r="H782" i="1"/>
  <c r="E726" i="1"/>
  <c r="G783" i="1"/>
  <c r="H783" i="1" s="1"/>
  <c r="E727" i="1"/>
  <c r="G784" i="1" s="1"/>
  <c r="H784" i="1"/>
  <c r="E728" i="1"/>
  <c r="G785" i="1"/>
  <c r="H785" i="1" s="1"/>
  <c r="E729" i="1"/>
  <c r="G786" i="1" s="1"/>
  <c r="H786" i="1"/>
  <c r="E730" i="1"/>
  <c r="G787" i="1"/>
  <c r="H787" i="1" s="1"/>
  <c r="E731" i="1"/>
  <c r="G788" i="1" s="1"/>
  <c r="H788" i="1"/>
  <c r="E732" i="1"/>
  <c r="G789" i="1"/>
  <c r="H789" i="1" s="1"/>
  <c r="E733" i="1"/>
  <c r="G790" i="1" s="1"/>
  <c r="H790" i="1"/>
  <c r="E734" i="1"/>
  <c r="G791" i="1"/>
  <c r="H791" i="1" s="1"/>
  <c r="D687" i="1"/>
  <c r="E744" i="1" s="1"/>
  <c r="F744" i="1" s="1"/>
  <c r="D688" i="1"/>
  <c r="E745" i="1"/>
  <c r="F745" i="1"/>
  <c r="D689" i="1"/>
  <c r="E746" i="1" s="1"/>
  <c r="F746" i="1"/>
  <c r="D690" i="1"/>
  <c r="E747" i="1"/>
  <c r="F747" i="1" s="1"/>
  <c r="D691" i="1"/>
  <c r="E748" i="1"/>
  <c r="F748" i="1" s="1"/>
  <c r="D692" i="1"/>
  <c r="E749" i="1"/>
  <c r="F749" i="1"/>
  <c r="D693" i="1"/>
  <c r="E750" i="1" s="1"/>
  <c r="F750" i="1"/>
  <c r="D694" i="1"/>
  <c r="E751" i="1"/>
  <c r="F751" i="1" s="1"/>
  <c r="D695" i="1"/>
  <c r="E752" i="1"/>
  <c r="F752" i="1" s="1"/>
  <c r="D696" i="1"/>
  <c r="E753" i="1"/>
  <c r="F753" i="1"/>
  <c r="D697" i="1"/>
  <c r="E754" i="1" s="1"/>
  <c r="F754" i="1"/>
  <c r="D698" i="1"/>
  <c r="E755" i="1"/>
  <c r="F755" i="1" s="1"/>
  <c r="D699" i="1"/>
  <c r="E756" i="1"/>
  <c r="F756" i="1" s="1"/>
  <c r="D700" i="1"/>
  <c r="E757" i="1"/>
  <c r="F757" i="1"/>
  <c r="D701" i="1"/>
  <c r="E758" i="1" s="1"/>
  <c r="F758" i="1"/>
  <c r="D702" i="1"/>
  <c r="E759" i="1"/>
  <c r="F759" i="1" s="1"/>
  <c r="D703" i="1"/>
  <c r="E760" i="1"/>
  <c r="F760" i="1" s="1"/>
  <c r="D704" i="1"/>
  <c r="E761" i="1"/>
  <c r="F761" i="1"/>
  <c r="D705" i="1"/>
  <c r="E762" i="1" s="1"/>
  <c r="F762" i="1"/>
  <c r="D706" i="1"/>
  <c r="E763" i="1"/>
  <c r="F763" i="1" s="1"/>
  <c r="D707" i="1"/>
  <c r="E764" i="1"/>
  <c r="F764" i="1" s="1"/>
  <c r="D708" i="1"/>
  <c r="E765" i="1"/>
  <c r="F765" i="1"/>
  <c r="D709" i="1"/>
  <c r="E766" i="1" s="1"/>
  <c r="F766" i="1"/>
  <c r="D710" i="1"/>
  <c r="E767" i="1"/>
  <c r="F767" i="1" s="1"/>
  <c r="D711" i="1"/>
  <c r="E768" i="1" s="1"/>
  <c r="F768" i="1" s="1"/>
  <c r="D712" i="1"/>
  <c r="E769" i="1"/>
  <c r="F769" i="1" s="1"/>
  <c r="D713" i="1"/>
  <c r="E770" i="1" s="1"/>
  <c r="F770" i="1" s="1"/>
  <c r="D714" i="1"/>
  <c r="E771" i="1"/>
  <c r="F771" i="1" s="1"/>
  <c r="D715" i="1"/>
  <c r="E772" i="1" s="1"/>
  <c r="F772" i="1" s="1"/>
  <c r="D716" i="1"/>
  <c r="E773" i="1"/>
  <c r="F773" i="1" s="1"/>
  <c r="D717" i="1"/>
  <c r="E774" i="1" s="1"/>
  <c r="F774" i="1" s="1"/>
  <c r="D718" i="1"/>
  <c r="E775" i="1"/>
  <c r="F775" i="1" s="1"/>
  <c r="D719" i="1"/>
  <c r="E776" i="1" s="1"/>
  <c r="F776" i="1" s="1"/>
  <c r="D720" i="1"/>
  <c r="E777" i="1"/>
  <c r="F777" i="1" s="1"/>
  <c r="D721" i="1"/>
  <c r="E778" i="1" s="1"/>
  <c r="F778" i="1" s="1"/>
  <c r="D722" i="1"/>
  <c r="E779" i="1"/>
  <c r="F779" i="1" s="1"/>
  <c r="D723" i="1"/>
  <c r="E780" i="1" s="1"/>
  <c r="F780" i="1" s="1"/>
  <c r="D724" i="1"/>
  <c r="E781" i="1"/>
  <c r="F781" i="1" s="1"/>
  <c r="D725" i="1"/>
  <c r="E782" i="1" s="1"/>
  <c r="F782" i="1" s="1"/>
  <c r="D726" i="1"/>
  <c r="E783" i="1"/>
  <c r="F783" i="1" s="1"/>
  <c r="D727" i="1"/>
  <c r="E784" i="1" s="1"/>
  <c r="F784" i="1" s="1"/>
  <c r="D728" i="1"/>
  <c r="E785" i="1"/>
  <c r="F785" i="1" s="1"/>
  <c r="D729" i="1"/>
  <c r="E786" i="1" s="1"/>
  <c r="F786" i="1" s="1"/>
  <c r="D730" i="1"/>
  <c r="E787" i="1"/>
  <c r="F787" i="1" s="1"/>
  <c r="D731" i="1"/>
  <c r="E788" i="1" s="1"/>
  <c r="F788" i="1" s="1"/>
  <c r="D732" i="1"/>
  <c r="E789" i="1"/>
  <c r="F789" i="1" s="1"/>
  <c r="D733" i="1"/>
  <c r="E790" i="1" s="1"/>
  <c r="F790" i="1" s="1"/>
  <c r="D734" i="1"/>
  <c r="E791" i="1"/>
  <c r="F791" i="1" s="1"/>
  <c r="C687" i="1"/>
  <c r="C744" i="1" s="1"/>
  <c r="D744" i="1" s="1"/>
  <c r="C688" i="1"/>
  <c r="C745" i="1"/>
  <c r="D745" i="1" s="1"/>
  <c r="C689" i="1"/>
  <c r="C746" i="1" s="1"/>
  <c r="D746" i="1" s="1"/>
  <c r="C690" i="1"/>
  <c r="C747" i="1"/>
  <c r="D747" i="1" s="1"/>
  <c r="C691" i="1"/>
  <c r="C748" i="1" s="1"/>
  <c r="D748" i="1" s="1"/>
  <c r="C692" i="1"/>
  <c r="C749" i="1"/>
  <c r="D749" i="1" s="1"/>
  <c r="C693" i="1"/>
  <c r="C750" i="1" s="1"/>
  <c r="D750" i="1" s="1"/>
  <c r="C694" i="1"/>
  <c r="C751" i="1"/>
  <c r="D751" i="1" s="1"/>
  <c r="C695" i="1"/>
  <c r="C752" i="1" s="1"/>
  <c r="D752" i="1" s="1"/>
  <c r="C696" i="1"/>
  <c r="C753" i="1"/>
  <c r="D753" i="1" s="1"/>
  <c r="C697" i="1"/>
  <c r="C754" i="1" s="1"/>
  <c r="D754" i="1" s="1"/>
  <c r="C698" i="1"/>
  <c r="C755" i="1"/>
  <c r="D755" i="1" s="1"/>
  <c r="C699" i="1"/>
  <c r="C756" i="1" s="1"/>
  <c r="D756" i="1" s="1"/>
  <c r="C700" i="1"/>
  <c r="C757" i="1"/>
  <c r="D757" i="1" s="1"/>
  <c r="C701" i="1"/>
  <c r="C758" i="1" s="1"/>
  <c r="D758" i="1" s="1"/>
  <c r="C702" i="1"/>
  <c r="C759" i="1"/>
  <c r="D759" i="1" s="1"/>
  <c r="C703" i="1"/>
  <c r="C760" i="1" s="1"/>
  <c r="D760" i="1" s="1"/>
  <c r="C704" i="1"/>
  <c r="C761" i="1"/>
  <c r="D761" i="1" s="1"/>
  <c r="C705" i="1"/>
  <c r="C762" i="1" s="1"/>
  <c r="D762" i="1" s="1"/>
  <c r="C706" i="1"/>
  <c r="C763" i="1"/>
  <c r="D763" i="1" s="1"/>
  <c r="C707" i="1"/>
  <c r="C764" i="1" s="1"/>
  <c r="D764" i="1" s="1"/>
  <c r="C708" i="1"/>
  <c r="C765" i="1"/>
  <c r="D765" i="1" s="1"/>
  <c r="C709" i="1"/>
  <c r="C766" i="1" s="1"/>
  <c r="D766" i="1" s="1"/>
  <c r="C710" i="1"/>
  <c r="C767" i="1"/>
  <c r="D767" i="1" s="1"/>
  <c r="C711" i="1"/>
  <c r="C768" i="1" s="1"/>
  <c r="D768" i="1" s="1"/>
  <c r="C712" i="1"/>
  <c r="C769" i="1"/>
  <c r="D769" i="1" s="1"/>
  <c r="C713" i="1"/>
  <c r="C770" i="1" s="1"/>
  <c r="D770" i="1" s="1"/>
  <c r="C714" i="1"/>
  <c r="C771" i="1"/>
  <c r="D771" i="1" s="1"/>
  <c r="C715" i="1"/>
  <c r="C772" i="1" s="1"/>
  <c r="D772" i="1" s="1"/>
  <c r="C716" i="1"/>
  <c r="C773" i="1"/>
  <c r="D773" i="1" s="1"/>
  <c r="C717" i="1"/>
  <c r="C774" i="1" s="1"/>
  <c r="D774" i="1" s="1"/>
  <c r="C718" i="1"/>
  <c r="C775" i="1"/>
  <c r="D775" i="1" s="1"/>
  <c r="C719" i="1"/>
  <c r="C776" i="1" s="1"/>
  <c r="D776" i="1" s="1"/>
  <c r="C720" i="1"/>
  <c r="C777" i="1"/>
  <c r="D777" i="1" s="1"/>
  <c r="C721" i="1"/>
  <c r="C778" i="1" s="1"/>
  <c r="D778" i="1" s="1"/>
  <c r="C722" i="1"/>
  <c r="C779" i="1"/>
  <c r="D779" i="1" s="1"/>
  <c r="C723" i="1"/>
  <c r="C780" i="1" s="1"/>
  <c r="D780" i="1" s="1"/>
  <c r="C724" i="1"/>
  <c r="C781" i="1"/>
  <c r="D781" i="1" s="1"/>
  <c r="C725" i="1"/>
  <c r="C782" i="1" s="1"/>
  <c r="D782" i="1" s="1"/>
  <c r="C726" i="1"/>
  <c r="C783" i="1"/>
  <c r="D783" i="1" s="1"/>
  <c r="C727" i="1"/>
  <c r="C784" i="1" s="1"/>
  <c r="D784" i="1" s="1"/>
  <c r="C728" i="1"/>
  <c r="C785" i="1"/>
  <c r="D785" i="1" s="1"/>
  <c r="C729" i="1"/>
  <c r="C786" i="1" s="1"/>
  <c r="D786" i="1" s="1"/>
  <c r="C730" i="1"/>
  <c r="C787" i="1"/>
  <c r="D787" i="1" s="1"/>
  <c r="C731" i="1"/>
  <c r="C788" i="1" s="1"/>
  <c r="D788" i="1" s="1"/>
  <c r="C732" i="1"/>
  <c r="C789" i="1"/>
  <c r="D789" i="1" s="1"/>
  <c r="C733" i="1"/>
  <c r="C790" i="1" s="1"/>
  <c r="D790" i="1" s="1"/>
  <c r="C734" i="1"/>
  <c r="C791" i="1"/>
  <c r="D791" i="1" s="1"/>
  <c r="C454" i="1"/>
  <c r="M427" i="1"/>
  <c r="K427" i="1"/>
  <c r="I427" i="1"/>
  <c r="G427" i="1"/>
  <c r="E427" i="1"/>
  <c r="M426" i="1"/>
  <c r="K426" i="1"/>
  <c r="I426" i="1"/>
  <c r="G426" i="1"/>
  <c r="E426" i="1"/>
  <c r="F241" i="1"/>
  <c r="H237" i="1"/>
  <c r="G237" i="1"/>
  <c r="D237" i="1"/>
  <c r="H233" i="1"/>
  <c r="G233" i="1"/>
  <c r="D233" i="1"/>
  <c r="H229" i="1"/>
  <c r="G229" i="1"/>
  <c r="D229" i="1"/>
  <c r="H224" i="1"/>
  <c r="G224" i="1"/>
  <c r="D224" i="1"/>
  <c r="H220" i="1"/>
  <c r="G220" i="1"/>
  <c r="D220" i="1"/>
  <c r="H216" i="1"/>
  <c r="G204" i="1"/>
  <c r="F204" i="1"/>
  <c r="E204" i="1"/>
  <c r="D204" i="1"/>
  <c r="G201" i="1"/>
  <c r="F201" i="1"/>
  <c r="E201" i="1"/>
  <c r="D201" i="1"/>
  <c r="J14" i="1"/>
  <c r="I14" i="1"/>
  <c r="H14" i="1"/>
  <c r="G14" i="1"/>
  <c r="D14" i="1"/>
  <c r="C14" i="1"/>
  <c r="D792" i="1" l="1"/>
  <c r="D793" i="1"/>
  <c r="F793" i="1"/>
  <c r="F792" i="1"/>
  <c r="H792" i="1"/>
  <c r="J793" i="1"/>
  <c r="J792" i="1"/>
  <c r="H793" i="1"/>
  <c r="L793" i="1"/>
  <c r="L792" i="1"/>
</calcChain>
</file>

<file path=xl/sharedStrings.xml><?xml version="1.0" encoding="utf-8"?>
<sst xmlns="http://schemas.openxmlformats.org/spreadsheetml/2006/main" count="1036" uniqueCount="268">
  <si>
    <t>Functional for NMR</t>
  </si>
  <si>
    <t>B3LYP</t>
  </si>
  <si>
    <t>PBE0</t>
  </si>
  <si>
    <t>6-311G(d,p)</t>
  </si>
  <si>
    <t>6-311+G(2d,p)</t>
  </si>
  <si>
    <t>IGLO-III</t>
  </si>
  <si>
    <t>pcS-2</t>
  </si>
  <si>
    <t>PH3</t>
  </si>
  <si>
    <t>PMeH2</t>
  </si>
  <si>
    <t>PMe2H</t>
  </si>
  <si>
    <t>PMe3</t>
  </si>
  <si>
    <t>PPh3</t>
  </si>
  <si>
    <t>Methoxyphospholane</t>
  </si>
  <si>
    <t>H3PO4 in water sym isomer</t>
  </si>
  <si>
    <t>(2) For NMR calculation</t>
  </si>
  <si>
    <t>cal mol-1 J-1</t>
  </si>
  <si>
    <t>kcal/mol/au</t>
  </si>
  <si>
    <t>A</t>
  </si>
  <si>
    <t>B</t>
  </si>
  <si>
    <t>C</t>
  </si>
  <si>
    <t>E (au) (1)</t>
  </si>
  <si>
    <t>6-311G(2d,2p)</t>
  </si>
  <si>
    <t>Ph3PO</t>
  </si>
  <si>
    <t>Me3PO</t>
  </si>
  <si>
    <t>PH4+ BF4- in MeOH</t>
  </si>
  <si>
    <t>P(OMe)3 Isomer</t>
  </si>
  <si>
    <t>P(OMe)3 isomer A</t>
  </si>
  <si>
    <t>P(OMe)3 isomer B</t>
  </si>
  <si>
    <t>P(OMe)3 isomer C</t>
  </si>
  <si>
    <t>P(OMe)4+ BF4-  weighted avg</t>
  </si>
  <si>
    <t>P(OMe)4+ BF4- isomer A</t>
  </si>
  <si>
    <t>P(OMe)4+ BF4- isomer B</t>
  </si>
  <si>
    <t>P(OMe)4+ BF4- isomer</t>
  </si>
  <si>
    <t>Relative E</t>
  </si>
  <si>
    <t>(kcal)</t>
  </si>
  <si>
    <t>6-31+G(d,p)</t>
  </si>
  <si>
    <t>no solvent</t>
  </si>
  <si>
    <t>6-31+G(d)</t>
  </si>
  <si>
    <t>(iPrO)2P(O)H isomer A</t>
  </si>
  <si>
    <t>(iPrO)2P(O)H isomer B</t>
  </si>
  <si>
    <t>(iPrO)2P(O)H isomer C</t>
  </si>
  <si>
    <t>(iPrO)2P(O)H isomer D</t>
  </si>
  <si>
    <t>(iPrO)2P(O)H weighted avg</t>
  </si>
  <si>
    <t xml:space="preserve">(iPrO)2P(O)H isomer </t>
  </si>
  <si>
    <t>D</t>
  </si>
  <si>
    <t>(iPrO)2P(O)Me weighted avg</t>
  </si>
  <si>
    <t>(iPrO)2P(O)Me isomer A</t>
  </si>
  <si>
    <t>(iPrO)2P(O)Me isomer C</t>
  </si>
  <si>
    <t>(iPrO)2P(O)Me isomer B</t>
  </si>
  <si>
    <t>(iPrO)2P(O)Me isomer</t>
  </si>
  <si>
    <t>(MeO)2P(O)Me weighted avg</t>
  </si>
  <si>
    <t>(MeO)2P(O)Me isomer A</t>
  </si>
  <si>
    <t>(MeO)2P(O)Me isomer B</t>
  </si>
  <si>
    <t>(MeO)2P(O)Me isomer C</t>
  </si>
  <si>
    <t>(MeO)2P(O)Me isomer</t>
  </si>
  <si>
    <t>EtOP(O)Me2 weighted avg</t>
  </si>
  <si>
    <t>EtOP(O)Me2 isomer A</t>
  </si>
  <si>
    <t>EtOP(O)Me2 isomer B</t>
  </si>
  <si>
    <t>EtOP(O)Me2 isomer</t>
  </si>
  <si>
    <t>E conversion:</t>
  </si>
  <si>
    <t>Gas constant from IUPAC:</t>
  </si>
  <si>
    <t xml:space="preserve">Chi squared       </t>
  </si>
  <si>
    <t>slope</t>
  </si>
  <si>
    <t>intercept</t>
  </si>
  <si>
    <t>std dev</t>
  </si>
  <si>
    <t>Correlation coefficient</t>
  </si>
  <si>
    <t>Compound/Basis set (2)</t>
  </si>
  <si>
    <t>(1) Except as noted, all optimized with B3LYP/6-31+G(d,p), CHCl3 IEF-PCM solvation</t>
  </si>
  <si>
    <r>
      <t xml:space="preserve">(1) Sum of electronic and thermal Free Energies from </t>
    </r>
    <r>
      <rPr>
        <i/>
        <sz val="12"/>
        <color theme="1"/>
        <rFont val="Calibri"/>
        <family val="2"/>
        <scheme val="minor"/>
      </rPr>
      <t>Gaussian</t>
    </r>
    <r>
      <rPr>
        <sz val="12"/>
        <color theme="1"/>
        <rFont val="Calibri"/>
        <family val="2"/>
        <scheme val="minor"/>
      </rPr>
      <t xml:space="preserve"> vibrational calculation; see Table S1 notes for solvation.</t>
    </r>
  </si>
  <si>
    <r>
      <t>O=</t>
    </r>
    <r>
      <rPr>
        <b/>
        <sz val="12"/>
        <color theme="1"/>
        <rFont val="Calibri"/>
        <family val="2"/>
        <scheme val="minor"/>
      </rPr>
      <t>P(</t>
    </r>
    <r>
      <rPr>
        <sz val="12"/>
        <color theme="1"/>
        <rFont val="Calibri"/>
        <family val="2"/>
        <scheme val="minor"/>
      </rPr>
      <t xml:space="preserve">OCH2)3P=O </t>
    </r>
    <r>
      <rPr>
        <b/>
        <sz val="12"/>
        <color theme="1"/>
        <rFont val="Calibri"/>
        <family val="2"/>
        <scheme val="minor"/>
      </rPr>
      <t>PO</t>
    </r>
  </si>
  <si>
    <r>
      <t>O=P(OCH2)3</t>
    </r>
    <r>
      <rPr>
        <b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 xml:space="preserve">=O </t>
    </r>
    <r>
      <rPr>
        <b/>
        <sz val="12"/>
        <color theme="1"/>
        <rFont val="Calibri"/>
        <family val="2"/>
        <scheme val="minor"/>
      </rPr>
      <t>PC</t>
    </r>
  </si>
  <si>
    <t>P(OPh)4+ PF6-</t>
  </si>
  <si>
    <t>(MeO)2P(O)H isomer A</t>
  </si>
  <si>
    <t>(MeO)2P(O)H isomer B</t>
  </si>
  <si>
    <t>(MeO)2P(O)H isomer C</t>
  </si>
  <si>
    <t>(MeO)2P(O)H weighted avg</t>
  </si>
  <si>
    <t>PPh4+ Cl-</t>
  </si>
  <si>
    <t>PPh4+ Br-</t>
  </si>
  <si>
    <t>PMe4+ Cl-</t>
  </si>
  <si>
    <t>PMe4+ Br-</t>
  </si>
  <si>
    <t>(MeO)2P(O)H isomer</t>
  </si>
  <si>
    <t>5 P(A)</t>
  </si>
  <si>
    <t>5 P(B)</t>
  </si>
  <si>
    <t>8 P(A)</t>
  </si>
  <si>
    <t>8 P(B)</t>
  </si>
  <si>
    <t>9 P(A)</t>
  </si>
  <si>
    <t>9 P(B)</t>
  </si>
  <si>
    <t>9 P(C)</t>
  </si>
  <si>
    <t>9 P(D)</t>
  </si>
  <si>
    <t>10 P(A)</t>
  </si>
  <si>
    <t>10 P(B)</t>
  </si>
  <si>
    <t>solvent</t>
  </si>
  <si>
    <t>toluene</t>
  </si>
  <si>
    <t>11 isomer A</t>
  </si>
  <si>
    <t>11 isomer B</t>
  </si>
  <si>
    <t>11 isomer C</t>
  </si>
  <si>
    <t>11 weighted avg</t>
  </si>
  <si>
    <t>12 isomer A</t>
  </si>
  <si>
    <t>12 isomer B</t>
  </si>
  <si>
    <t>12 isomer C</t>
  </si>
  <si>
    <t>12 weighted avg</t>
  </si>
  <si>
    <t>14 isomer A</t>
  </si>
  <si>
    <t>14 isomer B</t>
  </si>
  <si>
    <t>14 weighted avg</t>
  </si>
  <si>
    <t>chloroform</t>
  </si>
  <si>
    <t>benzene</t>
  </si>
  <si>
    <t>16 isomer A</t>
  </si>
  <si>
    <t>16 isomer B</t>
  </si>
  <si>
    <t>16 isomer C</t>
  </si>
  <si>
    <t>16 weighted avg</t>
  </si>
  <si>
    <t>15 isomer A (cis, chair)</t>
  </si>
  <si>
    <t>15 isomer B (cis, twist 1)</t>
  </si>
  <si>
    <t>15 isomer C (cis, twist 2)</t>
  </si>
  <si>
    <t>16 isomer A (trans, chair)</t>
  </si>
  <si>
    <t>16 isomer C (trans, twist 2)</t>
  </si>
  <si>
    <t>17 isomer A (cis, chair)</t>
  </si>
  <si>
    <t>17 isomer B (cis, twist 1)</t>
  </si>
  <si>
    <t>17 isomer C (cis, twist 2)</t>
  </si>
  <si>
    <t>17 weighted avg</t>
  </si>
  <si>
    <t>18 isomer A (trans, chair)</t>
  </si>
  <si>
    <t>18 isomer B trans, twist 1)</t>
  </si>
  <si>
    <t>18 isomer C (trans, twist 2)</t>
  </si>
  <si>
    <t>18 weighted avg</t>
  </si>
  <si>
    <t>16 isomer B (trans, twist 1)</t>
  </si>
  <si>
    <t>P(scaled) = (P(calcd)-b)/m where m = 1.073232 ± 0.020120, b = -14.362193 ± 2.652406, and P(calcd) = 298.8299-P(absolute)</t>
  </si>
  <si>
    <t>(1) See Notes in Table S2.</t>
  </si>
  <si>
    <t>Ratio 298.15 K</t>
  </si>
  <si>
    <t>Functional for Optimization</t>
  </si>
  <si>
    <t>M06-2X</t>
  </si>
  <si>
    <t>PBE0 (3)</t>
  </si>
  <si>
    <t>(4) See Table S2 for weighted average isomer ratio calculations</t>
  </si>
  <si>
    <t>P(OMe)3 weighted avg (4)</t>
  </si>
  <si>
    <t>PCl3 (exp struc ) (5)</t>
  </si>
  <si>
    <t>PCl3(DFT struc) (6)</t>
  </si>
  <si>
    <t>(6) DFT optimized structure used for NMR calculation</t>
  </si>
  <si>
    <t>Basis set</t>
  </si>
  <si>
    <t>Basis set for NMR</t>
  </si>
  <si>
    <t>(3) Latypov optimization (see text): optimized with 6-31+G(d) basis set, no solvation, and  NMR with no solvation (both including H3PO4, which did not use water solvation).</t>
  </si>
  <si>
    <t xml:space="preserve">(1) Except as noted, all optimized with 6-31+G(d,p) basis set; both the optimization and NMR used the solvents listed in </t>
  </si>
  <si>
    <t xml:space="preserve">(3) Latypov optimization (see text): optimized with  6-31+G(d) basis set and no solvation; NMR: no solvation. </t>
  </si>
  <si>
    <r>
      <rPr>
        <i/>
        <sz val="12"/>
        <color theme="1"/>
        <rFont val="Calibri"/>
        <family val="2"/>
        <scheme val="minor"/>
      </rPr>
      <t>anti</t>
    </r>
    <r>
      <rPr>
        <sz val="12"/>
        <color theme="1"/>
        <rFont val="Calibri"/>
        <family val="2"/>
        <scheme val="minor"/>
      </rPr>
      <t>-</t>
    </r>
    <r>
      <rPr>
        <b/>
        <sz val="12"/>
        <color theme="1"/>
        <rFont val="Calibri"/>
        <family val="2"/>
        <scheme val="minor"/>
      </rPr>
      <t>30</t>
    </r>
  </si>
  <si>
    <t>33[O]</t>
  </si>
  <si>
    <t>1a P(A) isomer A</t>
  </si>
  <si>
    <t>1a P(B) isomer A</t>
  </si>
  <si>
    <t>1a P(A) isomer B</t>
  </si>
  <si>
    <t>1a P(B) isomer B</t>
  </si>
  <si>
    <t>1a P(A) weighted avg (5)</t>
  </si>
  <si>
    <t>1a P(B) weighted avg (5)</t>
  </si>
  <si>
    <t>1a isomer A</t>
  </si>
  <si>
    <t>1a isomer B</t>
  </si>
  <si>
    <t>Table S2. Calculation of energy-weighted isomer ratios for Table S1 compounds</t>
  </si>
  <si>
    <t>Latypov PBE0</t>
  </si>
  <si>
    <t>P(OMe)3</t>
  </si>
  <si>
    <t>PCl3 (exp struc)</t>
  </si>
  <si>
    <t>PH4+ in MeOH</t>
  </si>
  <si>
    <t>PhO)4P+ PF6-</t>
  </si>
  <si>
    <t>O=POCH2)3P=O PO</t>
  </si>
  <si>
    <t>P(OMe)4+ BF4-</t>
  </si>
  <si>
    <t>(iPrO)2P(O)H</t>
  </si>
  <si>
    <t>O=POCH2)3P=O PC</t>
  </si>
  <si>
    <t>MeO)2P(O)H</t>
  </si>
  <si>
    <t>Ph4P+Br-/Cl-</t>
  </si>
  <si>
    <t>Me4P Br-/Cl-</t>
  </si>
  <si>
    <t>(iPrO)2P(O)Me</t>
  </si>
  <si>
    <t>(MeO)2P(O)Me</t>
  </si>
  <si>
    <t>Functional for NMR (2)</t>
  </si>
  <si>
    <t>Compound/NMR basis set</t>
  </si>
  <si>
    <t>Exp vs H3PO4</t>
  </si>
  <si>
    <t>See Table S1 Notes 1-3 (Note 3 is for Latypov PBE0)</t>
  </si>
  <si>
    <t>(1) Chemical shifts calc'd according to text eq 1: δ(31P)Calcd = σ(reference)Calcd – σ(31P)Calcd + δ(reference)Exp</t>
  </si>
  <si>
    <t>Table S4. Linear regressions, P(Exp) vs P(calcd) chemical shifts, ppm</t>
  </si>
  <si>
    <t>Deviation</t>
  </si>
  <si>
    <t>MAD</t>
  </si>
  <si>
    <t>RMSD</t>
  </si>
  <si>
    <t>Table S6. Absolute chemical shifts for Table 2 and 3 phosphorus compounds</t>
  </si>
  <si>
    <t>21 (PPh3)</t>
  </si>
  <si>
    <t>27 isomer A</t>
  </si>
  <si>
    <t>27 isomer B</t>
  </si>
  <si>
    <t>27 isomer C</t>
  </si>
  <si>
    <t>27 weighted avg</t>
  </si>
  <si>
    <r>
      <rPr>
        <i/>
        <sz val="12"/>
        <color theme="1"/>
        <rFont val="Calibri"/>
        <family val="2"/>
        <scheme val="minor"/>
      </rPr>
      <t>syn</t>
    </r>
    <r>
      <rPr>
        <sz val="12"/>
        <color theme="1"/>
        <rFont val="Calibri"/>
        <family val="2"/>
        <scheme val="minor"/>
      </rPr>
      <t>-</t>
    </r>
    <r>
      <rPr>
        <b/>
        <sz val="12"/>
        <color theme="1"/>
        <rFont val="Calibri"/>
        <family val="2"/>
        <scheme val="minor"/>
      </rPr>
      <t>30 isomer A</t>
    </r>
  </si>
  <si>
    <r>
      <rPr>
        <i/>
        <sz val="12"/>
        <color theme="1"/>
        <rFont val="Calibri"/>
        <family val="2"/>
        <scheme val="minor"/>
      </rPr>
      <t>syn</t>
    </r>
    <r>
      <rPr>
        <sz val="12"/>
        <color theme="1"/>
        <rFont val="Calibri"/>
        <family val="2"/>
        <scheme val="minor"/>
      </rPr>
      <t>-</t>
    </r>
    <r>
      <rPr>
        <b/>
        <sz val="12"/>
        <color theme="1"/>
        <rFont val="Calibri"/>
        <family val="2"/>
        <scheme val="minor"/>
      </rPr>
      <t>30 isomer B</t>
    </r>
  </si>
  <si>
    <r>
      <rPr>
        <i/>
        <sz val="12"/>
        <color theme="1"/>
        <rFont val="Calibri"/>
        <family val="2"/>
        <scheme val="minor"/>
      </rPr>
      <t>syn</t>
    </r>
    <r>
      <rPr>
        <sz val="12"/>
        <color theme="1"/>
        <rFont val="Calibri"/>
        <family val="2"/>
        <scheme val="minor"/>
      </rPr>
      <t>-</t>
    </r>
    <r>
      <rPr>
        <b/>
        <sz val="12"/>
        <color theme="1"/>
        <rFont val="Calibri"/>
        <family val="2"/>
        <scheme val="minor"/>
      </rPr>
      <t>30 weighted average</t>
    </r>
  </si>
  <si>
    <r>
      <rPr>
        <i/>
        <sz val="12"/>
        <color theme="1"/>
        <rFont val="Calibri"/>
        <family val="2"/>
        <scheme val="minor"/>
      </rPr>
      <t>anti</t>
    </r>
    <r>
      <rPr>
        <sz val="12"/>
        <color theme="1"/>
        <rFont val="Calibri"/>
        <family val="2"/>
        <scheme val="minor"/>
      </rPr>
      <t>-</t>
    </r>
    <r>
      <rPr>
        <b/>
        <sz val="12"/>
        <color theme="1"/>
        <rFont val="Calibri"/>
        <family val="2"/>
        <scheme val="minor"/>
      </rPr>
      <t>30[O] isomer A</t>
    </r>
  </si>
  <si>
    <r>
      <rPr>
        <i/>
        <sz val="12"/>
        <color theme="1"/>
        <rFont val="Calibri"/>
        <family val="2"/>
        <scheme val="minor"/>
      </rPr>
      <t>anti</t>
    </r>
    <r>
      <rPr>
        <sz val="12"/>
        <color theme="1"/>
        <rFont val="Calibri"/>
        <family val="2"/>
        <scheme val="minor"/>
      </rPr>
      <t>-</t>
    </r>
    <r>
      <rPr>
        <b/>
        <sz val="12"/>
        <color theme="1"/>
        <rFont val="Calibri"/>
        <family val="2"/>
        <scheme val="minor"/>
      </rPr>
      <t>30[O] isomer B</t>
    </r>
  </si>
  <si>
    <r>
      <rPr>
        <i/>
        <sz val="12"/>
        <color theme="1"/>
        <rFont val="Calibri"/>
        <family val="2"/>
        <scheme val="minor"/>
      </rPr>
      <t>anti</t>
    </r>
    <r>
      <rPr>
        <sz val="12"/>
        <color theme="1"/>
        <rFont val="Calibri"/>
        <family val="2"/>
        <scheme val="minor"/>
      </rPr>
      <t>-</t>
    </r>
    <r>
      <rPr>
        <b/>
        <sz val="12"/>
        <color theme="1"/>
        <rFont val="Calibri"/>
        <family val="2"/>
        <scheme val="minor"/>
      </rPr>
      <t>30[O] weighted average</t>
    </r>
  </si>
  <si>
    <r>
      <rPr>
        <i/>
        <sz val="12"/>
        <color theme="1"/>
        <rFont val="Calibri"/>
        <family val="2"/>
        <scheme val="minor"/>
      </rPr>
      <t>syn</t>
    </r>
    <r>
      <rPr>
        <sz val="12"/>
        <color theme="1"/>
        <rFont val="Calibri"/>
        <family val="2"/>
        <scheme val="minor"/>
      </rPr>
      <t>-</t>
    </r>
    <r>
      <rPr>
        <b/>
        <sz val="12"/>
        <color theme="1"/>
        <rFont val="Calibri"/>
        <family val="2"/>
        <scheme val="minor"/>
      </rPr>
      <t>30[O] isomer A</t>
    </r>
  </si>
  <si>
    <r>
      <rPr>
        <i/>
        <sz val="12"/>
        <color theme="1"/>
        <rFont val="Calibri"/>
        <family val="2"/>
        <scheme val="minor"/>
      </rPr>
      <t>syn</t>
    </r>
    <r>
      <rPr>
        <sz val="12"/>
        <color theme="1"/>
        <rFont val="Calibri"/>
        <family val="2"/>
        <scheme val="minor"/>
      </rPr>
      <t>-</t>
    </r>
    <r>
      <rPr>
        <b/>
        <sz val="12"/>
        <color theme="1"/>
        <rFont val="Calibri"/>
        <family val="2"/>
        <scheme val="minor"/>
      </rPr>
      <t>30[O] isomer B</t>
    </r>
  </si>
  <si>
    <r>
      <rPr>
        <i/>
        <sz val="12"/>
        <color theme="1"/>
        <rFont val="Calibri"/>
        <family val="2"/>
        <scheme val="minor"/>
      </rPr>
      <t>syn</t>
    </r>
    <r>
      <rPr>
        <sz val="12"/>
        <color theme="1"/>
        <rFont val="Calibri"/>
        <family val="2"/>
        <scheme val="minor"/>
      </rPr>
      <t>-</t>
    </r>
    <r>
      <rPr>
        <b/>
        <sz val="12"/>
        <color theme="1"/>
        <rFont val="Calibri"/>
        <family val="2"/>
        <scheme val="minor"/>
      </rPr>
      <t>30[O] weighted average</t>
    </r>
  </si>
  <si>
    <r>
      <rPr>
        <i/>
        <sz val="12"/>
        <color theme="1"/>
        <rFont val="Calibri"/>
        <family val="2"/>
        <scheme val="minor"/>
      </rPr>
      <t>anti</t>
    </r>
    <r>
      <rPr>
        <sz val="12"/>
        <color theme="1"/>
        <rFont val="Calibri"/>
        <family val="2"/>
        <scheme val="minor"/>
      </rPr>
      <t>-</t>
    </r>
    <r>
      <rPr>
        <b/>
        <sz val="12"/>
        <color theme="1"/>
        <rFont val="Calibri"/>
        <family val="2"/>
        <scheme val="minor"/>
      </rPr>
      <t>31</t>
    </r>
  </si>
  <si>
    <r>
      <rPr>
        <i/>
        <sz val="12"/>
        <color theme="1"/>
        <rFont val="Calibri"/>
        <family val="2"/>
        <scheme val="minor"/>
      </rPr>
      <t>syn</t>
    </r>
    <r>
      <rPr>
        <sz val="12"/>
        <color theme="1"/>
        <rFont val="Calibri"/>
        <family val="2"/>
        <scheme val="minor"/>
      </rPr>
      <t>-</t>
    </r>
    <r>
      <rPr>
        <b/>
        <sz val="12"/>
        <color theme="1"/>
        <rFont val="Calibri"/>
        <family val="2"/>
        <scheme val="minor"/>
      </rPr>
      <t>31</t>
    </r>
  </si>
  <si>
    <t>32 isomer A</t>
  </si>
  <si>
    <t>32 isomer B</t>
  </si>
  <si>
    <t>32 weighted avg</t>
  </si>
  <si>
    <t>34[O]</t>
  </si>
  <si>
    <t>Functional for Optimization (1)</t>
  </si>
  <si>
    <r>
      <rPr>
        <b/>
        <i/>
        <sz val="12"/>
        <color theme="1"/>
        <rFont val="Calibri"/>
        <family val="2"/>
        <scheme val="minor"/>
      </rPr>
      <t>syn</t>
    </r>
    <r>
      <rPr>
        <b/>
        <sz val="12"/>
        <color theme="1"/>
        <rFont val="Calibri"/>
        <family val="2"/>
        <scheme val="minor"/>
      </rPr>
      <t>-30 isomer A</t>
    </r>
  </si>
  <si>
    <r>
      <rPr>
        <b/>
        <i/>
        <sz val="12"/>
        <color theme="1"/>
        <rFont val="Calibri"/>
        <family val="2"/>
        <scheme val="minor"/>
      </rPr>
      <t>syn</t>
    </r>
    <r>
      <rPr>
        <b/>
        <sz val="12"/>
        <color theme="1"/>
        <rFont val="Calibri"/>
        <family val="2"/>
        <scheme val="minor"/>
      </rPr>
      <t>-30 isomer B</t>
    </r>
  </si>
  <si>
    <r>
      <t>Table S8. Unscaled chemical shifts (1) for 1a</t>
    </r>
    <r>
      <rPr>
        <sz val="12"/>
        <color rgb="FF000000"/>
        <rFont val="Calibri"/>
        <family val="2"/>
        <scheme val="minor"/>
      </rPr>
      <t>-</t>
    </r>
    <r>
      <rPr>
        <b/>
        <sz val="12"/>
        <color rgb="FF000000"/>
        <rFont val="Calibri"/>
        <family val="2"/>
        <scheme val="minor"/>
      </rPr>
      <t>34[O] referenced to H3PO4 at 0.00 ppm</t>
    </r>
  </si>
  <si>
    <t>Compound/NMR basis set (2)</t>
  </si>
  <si>
    <t>Compound/NMR Basis set (2)</t>
  </si>
  <si>
    <t>wB97X-D</t>
  </si>
  <si>
    <t>M06-L</t>
  </si>
  <si>
    <t>(2) For NMR calculation, GIAO</t>
  </si>
  <si>
    <t>Compound/Basis set</t>
  </si>
  <si>
    <t>EtOP(O)Me2</t>
  </si>
  <si>
    <r>
      <rPr>
        <i/>
        <sz val="12"/>
        <color theme="1"/>
        <rFont val="Calibri"/>
        <family val="2"/>
        <scheme val="minor"/>
      </rPr>
      <t>anti</t>
    </r>
    <r>
      <rPr>
        <sz val="12"/>
        <color theme="1"/>
        <rFont val="Calibri"/>
        <family val="2"/>
        <scheme val="minor"/>
      </rPr>
      <t>-</t>
    </r>
    <r>
      <rPr>
        <b/>
        <sz val="12"/>
        <color theme="1"/>
        <rFont val="Calibri"/>
        <family val="2"/>
        <scheme val="minor"/>
      </rPr>
      <t>30[O]</t>
    </r>
  </si>
  <si>
    <r>
      <rPr>
        <b/>
        <sz val="12"/>
        <color theme="1"/>
        <rFont val="Symbol"/>
        <charset val="2"/>
      </rPr>
      <t>w</t>
    </r>
    <r>
      <rPr>
        <b/>
        <sz val="12"/>
        <color theme="1"/>
        <rFont val="Calibri"/>
        <family val="2"/>
        <scheme val="minor"/>
      </rPr>
      <t>B97X-D</t>
    </r>
  </si>
  <si>
    <t>Table S7. Calculation of energy-weighted isomer ratios for Table S6 and S15 compounds</t>
  </si>
  <si>
    <r>
      <t>anti</t>
    </r>
    <r>
      <rPr>
        <sz val="12"/>
        <color rgb="FF000000"/>
        <rFont val="Calibri"/>
        <family val="2"/>
        <scheme val="minor"/>
      </rPr>
      <t>-</t>
    </r>
    <r>
      <rPr>
        <b/>
        <sz val="12"/>
        <color rgb="FF000000"/>
        <rFont val="Calibri"/>
        <family val="2"/>
        <scheme val="minor"/>
      </rPr>
      <t>30</t>
    </r>
  </si>
  <si>
    <r>
      <t>syn</t>
    </r>
    <r>
      <rPr>
        <sz val="12"/>
        <color rgb="FF000000"/>
        <rFont val="Calibri"/>
        <family val="2"/>
        <scheme val="minor"/>
      </rPr>
      <t>-</t>
    </r>
    <r>
      <rPr>
        <b/>
        <sz val="12"/>
        <color rgb="FF000000"/>
        <rFont val="Calibri"/>
        <family val="2"/>
        <scheme val="minor"/>
      </rPr>
      <t>30 weighted average</t>
    </r>
  </si>
  <si>
    <r>
      <t>syn</t>
    </r>
    <r>
      <rPr>
        <sz val="12"/>
        <color rgb="FF000000"/>
        <rFont val="Calibri"/>
        <family val="2"/>
        <scheme val="minor"/>
      </rPr>
      <t>-</t>
    </r>
    <r>
      <rPr>
        <b/>
        <sz val="12"/>
        <color rgb="FF000000"/>
        <rFont val="Calibri"/>
        <family val="2"/>
        <scheme val="minor"/>
      </rPr>
      <t>30[O] weighted average</t>
    </r>
  </si>
  <si>
    <r>
      <t>anti</t>
    </r>
    <r>
      <rPr>
        <sz val="12"/>
        <color rgb="FF000000"/>
        <rFont val="Calibri"/>
        <family val="2"/>
        <scheme val="minor"/>
      </rPr>
      <t>-</t>
    </r>
    <r>
      <rPr>
        <b/>
        <sz val="12"/>
        <color rgb="FF000000"/>
        <rFont val="Calibri"/>
        <family val="2"/>
        <scheme val="minor"/>
      </rPr>
      <t>31</t>
    </r>
  </si>
  <si>
    <r>
      <t>syn</t>
    </r>
    <r>
      <rPr>
        <sz val="12"/>
        <color rgb="FF000000"/>
        <rFont val="Calibri"/>
        <family val="2"/>
        <scheme val="minor"/>
      </rPr>
      <t>-</t>
    </r>
    <r>
      <rPr>
        <b/>
        <sz val="12"/>
        <color rgb="FF000000"/>
        <rFont val="Calibri"/>
        <family val="2"/>
        <scheme val="minor"/>
      </rPr>
      <t>31</t>
    </r>
  </si>
  <si>
    <r>
      <t>anti</t>
    </r>
    <r>
      <rPr>
        <sz val="12"/>
        <color rgb="FF000000"/>
        <rFont val="Calibri"/>
        <family val="2"/>
        <scheme val="minor"/>
      </rPr>
      <t>-</t>
    </r>
    <r>
      <rPr>
        <b/>
        <sz val="12"/>
        <color rgb="FF000000"/>
        <rFont val="Calibri"/>
        <family val="2"/>
        <scheme val="minor"/>
      </rPr>
      <t>30[O]</t>
    </r>
  </si>
  <si>
    <t>H2P-P(H)-PH2 isomer</t>
  </si>
  <si>
    <t>at 213.15 K</t>
  </si>
  <si>
    <t>Ratio 213.15 K</t>
  </si>
  <si>
    <t>H2P-PH2</t>
  </si>
  <si>
    <r>
      <t xml:space="preserve">H2P-P(H)-PH2 isomer A </t>
    </r>
    <r>
      <rPr>
        <b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H2</t>
    </r>
  </si>
  <si>
    <r>
      <t xml:space="preserve">H2P-P(H)-PH2 isomer A </t>
    </r>
    <r>
      <rPr>
        <b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H</t>
    </r>
  </si>
  <si>
    <r>
      <t xml:space="preserve">H2P-P(H)-PH2 isomer B </t>
    </r>
    <r>
      <rPr>
        <b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H2</t>
    </r>
  </si>
  <si>
    <r>
      <t xml:space="preserve">H2P-P(H)-PH2 isomer B </t>
    </r>
    <r>
      <rPr>
        <b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H</t>
    </r>
  </si>
  <si>
    <r>
      <t xml:space="preserve">H2P-P(H)-PH2 isomer C </t>
    </r>
    <r>
      <rPr>
        <b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H2</t>
    </r>
  </si>
  <si>
    <r>
      <t xml:space="preserve">H2P-P(H)-PH2 isomer C </t>
    </r>
    <r>
      <rPr>
        <b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H</t>
    </r>
  </si>
  <si>
    <r>
      <t xml:space="preserve">H2PP(H)PH2 weighted avg </t>
    </r>
    <r>
      <rPr>
        <b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H2</t>
    </r>
  </si>
  <si>
    <r>
      <t xml:space="preserve">H2PP(H)PH2 weighted avg </t>
    </r>
    <r>
      <rPr>
        <b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H</t>
    </r>
  </si>
  <si>
    <t>436.4497, 436.4497</t>
  </si>
  <si>
    <t>508.7065, 508.7064</t>
  </si>
  <si>
    <t>508.4149, 522.5669</t>
  </si>
  <si>
    <t>H2P-PH2 isomer A</t>
  </si>
  <si>
    <t>H2P-PH2 isomer B</t>
  </si>
  <si>
    <t>H2P-PH2 weighted avg</t>
  </si>
  <si>
    <t>H2P-PH2 isomer</t>
  </si>
  <si>
    <r>
      <t xml:space="preserve">H2P-P(H)-PH2 </t>
    </r>
    <r>
      <rPr>
        <b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H2</t>
    </r>
  </si>
  <si>
    <r>
      <t xml:space="preserve">H2P-P(H)-PH2 </t>
    </r>
    <r>
      <rPr>
        <b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H</t>
    </r>
  </si>
  <si>
    <t>(5) Experimental structure used for NMR calculation (see text)</t>
  </si>
  <si>
    <t>Tables 2 and 3 with IEF-PCM solvation</t>
  </si>
  <si>
    <t>Latypov PBE0 (3)</t>
  </si>
  <si>
    <t>1a P(A) weighted avg (4)</t>
  </si>
  <si>
    <t>1a P(B) weighted avg (4)</t>
  </si>
  <si>
    <t>(4) See Table S7 for weighted average isomer ratio calculations; if only one value is reported in Table S6, only one isomer was found.</t>
  </si>
  <si>
    <t>See Notes for Table 6; values in red taken from Latypov paper (see text).</t>
  </si>
  <si>
    <t>Latypov PBE0 (1)</t>
  </si>
  <si>
    <t>(1) In order to reproduce the reported scaled values from the Latypov group (where P(calcd) vs P(exp) was plotted),</t>
  </si>
  <si>
    <t xml:space="preserve"> See Notes for Table S1.</t>
  </si>
  <si>
    <t>Functional for NMR (1)</t>
  </si>
  <si>
    <t>TPSSTPSS (2)</t>
  </si>
  <si>
    <t>(1) GIAO exceot as noted</t>
  </si>
  <si>
    <t>(2) CSGT used for NMR</t>
  </si>
  <si>
    <r>
      <t xml:space="preserve">Table S11. Calculation of energy-weighted isomer ratios for Table S10 </t>
    </r>
    <r>
      <rPr>
        <b/>
        <sz val="12"/>
        <color theme="1"/>
        <rFont val="Symbol"/>
        <charset val="2"/>
      </rPr>
      <t>w</t>
    </r>
    <r>
      <rPr>
        <b/>
        <sz val="12"/>
        <color theme="1"/>
        <rFont val="Calibri"/>
        <family val="2"/>
        <scheme val="minor"/>
      </rPr>
      <t>B97X-D optimization</t>
    </r>
  </si>
  <si>
    <t xml:space="preserve"> See Notes for previous tables.</t>
  </si>
  <si>
    <t>See Notes for previous tables; values in red taken from Latypov paper (see text).</t>
  </si>
  <si>
    <t>Compound/NMR Basis set</t>
  </si>
  <si>
    <t>1a P(A) weighted avg</t>
  </si>
  <si>
    <t>1a P(B) weighted avg</t>
  </si>
  <si>
    <t>Table S13. Linear regressions, P(Exp) vs P(calcd) chemical shifts, ppm, for screened functionals</t>
  </si>
  <si>
    <t>Table S15. Absolute chemical shifts for Table 2 and 3 phosphorus compounds for screened functionals</t>
  </si>
  <si>
    <r>
      <t>Table S16. Unscaled chemical shifts for 1a</t>
    </r>
    <r>
      <rPr>
        <sz val="12"/>
        <color rgb="FF000000"/>
        <rFont val="Calibri"/>
        <family val="2"/>
        <scheme val="minor"/>
      </rPr>
      <t>-</t>
    </r>
    <r>
      <rPr>
        <b/>
        <sz val="12"/>
        <color rgb="FF000000"/>
        <rFont val="Calibri"/>
        <family val="2"/>
        <scheme val="minor"/>
      </rPr>
      <t>34[O] referenced to H3PO4 at 0.00 ppm for screened functionals</t>
    </r>
  </si>
  <si>
    <t>Table S5. Scaled chemical shifts (eq 3 in text) from best fit parameters in Table S4 and unscaled calculations in Table S3; deviation from experimental</t>
  </si>
  <si>
    <t>Table S9. Scaled chemical shifts (eq 3 in text) from best fit parameters in Table S4 and unscaled calculations in Table S8; deviation from experimental</t>
  </si>
  <si>
    <t>Table S14. Scaled chemical shifts (eq 3 in text) from best fit parameters in Table S13 and unscaled calculations in Table S12, deviation from experimental</t>
  </si>
  <si>
    <t>Table S17. Scaled chemical shifts (eq 3 in text) from best fit parameters in Table S13 and unscaled calculations in Table S16; deviation from experimental</t>
  </si>
  <si>
    <t>21 (dicoordinate P)</t>
  </si>
  <si>
    <t>Table S1. Absolute chemical shifts (1) for tri and tetracoordinate phosphorus compounds</t>
  </si>
  <si>
    <t>Table S3. Calculated (unscaled) chemical shifts (1) for tri and tetracoordinate phosphorus compounds referenced to H3PO4 at 0.00 ppm</t>
  </si>
  <si>
    <t>Table S10. Absolute chemical shifts for tri and tetracoordinate phosphorus compounds for screened functionals</t>
  </si>
  <si>
    <t>Table S12. Chemical shifts (1) for tri and tetracoordinate phosphorus compounds referenced to H3PO4 at 0.00 ppm for screened functionals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</si>
</sst>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"/>
    <numFmt numFmtId="165" formatCode="0.000000"/>
    <numFmt numFmtId="166" formatCode="0.0"/>
    <numFmt numFmtId="167" formatCode="0.000"/>
    <numFmt numFmtId="168" formatCode="0.00000"/>
  </numFmts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Symbol"/>
      <charset val="2"/>
    </font>
    <font>
      <i/>
      <sz val="12"/>
      <color rgb="FF000000"/>
      <name val="Calibri"/>
      <family val="2"/>
      <scheme val="minor"/>
    </font>
    <font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5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2" fontId="3" fillId="0" borderId="0" xfId="0" applyNumberFormat="1" applyFont="1"/>
    <xf numFmtId="166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" fillId="0" borderId="0" xfId="0" applyNumberFormat="1" applyFont="1"/>
    <xf numFmtId="0" fontId="9" fillId="0" borderId="0" xfId="0" applyFont="1"/>
    <xf numFmtId="167" fontId="0" fillId="0" borderId="0" xfId="0" applyNumberFormat="1"/>
    <xf numFmtId="0" fontId="10" fillId="0" borderId="0" xfId="0" applyFont="1" applyAlignment="1">
      <alignment horizontal="right" vertical="center" wrapText="1"/>
    </xf>
    <xf numFmtId="0" fontId="10" fillId="0" borderId="0" xfId="0" applyFont="1"/>
    <xf numFmtId="166" fontId="10" fillId="0" borderId="0" xfId="0" applyNumberFormat="1" applyFont="1"/>
    <xf numFmtId="2" fontId="9" fillId="0" borderId="0" xfId="0" applyNumberFormat="1" applyFont="1" applyAlignment="1">
      <alignment horizontal="right" vertical="center" wrapText="1"/>
    </xf>
    <xf numFmtId="165" fontId="3" fillId="0" borderId="0" xfId="0" applyNumberFormat="1" applyFont="1"/>
    <xf numFmtId="167" fontId="1" fillId="0" borderId="0" xfId="0" applyNumberFormat="1" applyFont="1"/>
    <xf numFmtId="0" fontId="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4" fontId="1" fillId="0" borderId="0" xfId="0" applyNumberFormat="1" applyFont="1"/>
    <xf numFmtId="0" fontId="13" fillId="0" borderId="0" xfId="0" applyFont="1"/>
    <xf numFmtId="168" fontId="0" fillId="0" borderId="0" xfId="0" applyNumberFormat="1"/>
  </cellXfs>
  <cellStyles count="351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Besuchter Hyperlink" xfId="100" builtinId="9" hidden="1"/>
    <cellStyle name="Besuchter Hyperlink" xfId="102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Besuchter Hyperlink" xfId="110" builtinId="9" hidden="1"/>
    <cellStyle name="Besuchter Hyperlink" xfId="112" builtinId="9" hidden="1"/>
    <cellStyle name="Besuchter Hyperlink" xfId="114" builtinId="9" hidden="1"/>
    <cellStyle name="Besuchter Hyperlink" xfId="116" builtinId="9" hidden="1"/>
    <cellStyle name="Besuchter Hyperlink" xfId="118" builtinId="9" hidden="1"/>
    <cellStyle name="Besuchter Hyperlink" xfId="120" builtinId="9" hidden="1"/>
    <cellStyle name="Besuchter Hyperlink" xfId="122" builtinId="9" hidden="1"/>
    <cellStyle name="Besuchter Hyperlink" xfId="124" builtinId="9" hidden="1"/>
    <cellStyle name="Besuchter Hyperlink" xfId="126" builtinId="9" hidden="1"/>
    <cellStyle name="Besuchter Hyperlink" xfId="128" builtinId="9" hidden="1"/>
    <cellStyle name="Besuchter Hyperlink" xfId="130" builtinId="9" hidden="1"/>
    <cellStyle name="Besuchter Hyperlink" xfId="132" builtinId="9" hidden="1"/>
    <cellStyle name="Besuchter Hyperlink" xfId="134" builtinId="9" hidden="1"/>
    <cellStyle name="Besuchter Hyperlink" xfId="136" builtinId="9" hidden="1"/>
    <cellStyle name="Besuchter Hyperlink" xfId="138" builtinId="9" hidden="1"/>
    <cellStyle name="Besuchter Hyperlink" xfId="140" builtinId="9" hidden="1"/>
    <cellStyle name="Besuchter Hyperlink" xfId="142" builtinId="9" hidden="1"/>
    <cellStyle name="Besuchter Hyperlink" xfId="144" builtinId="9" hidden="1"/>
    <cellStyle name="Besuchter Hyperlink" xfId="146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4" builtinId="9" hidden="1"/>
    <cellStyle name="Besuchter Hyperlink" xfId="166" builtinId="9" hidden="1"/>
    <cellStyle name="Besuchter Hyperlink" xfId="168" builtinId="9" hidden="1"/>
    <cellStyle name="Besuchter Hyperlink" xfId="170" builtinId="9" hidden="1"/>
    <cellStyle name="Besuchter Hyperlink" xfId="172" builtinId="9" hidden="1"/>
    <cellStyle name="Besuchter Hyperlink" xfId="174" builtinId="9" hidden="1"/>
    <cellStyle name="Besuchter Hyperlink" xfId="176" builtinId="9" hidden="1"/>
    <cellStyle name="Besuchter Hyperlink" xfId="178" builtinId="9" hidden="1"/>
    <cellStyle name="Besuchter Hyperlink" xfId="180" builtinId="9" hidden="1"/>
    <cellStyle name="Besuchter Hyperlink" xfId="182" builtinId="9" hidden="1"/>
    <cellStyle name="Besuchter Hyperlink" xfId="184" builtinId="9" hidden="1"/>
    <cellStyle name="Besuchter Hyperlink" xfId="186" builtinId="9" hidden="1"/>
    <cellStyle name="Besuchter Hyperlink" xfId="188" builtinId="9" hidden="1"/>
    <cellStyle name="Besuchter Hyperlink" xfId="190" builtinId="9" hidden="1"/>
    <cellStyle name="Besuchter Hyperlink" xfId="192" builtinId="9" hidden="1"/>
    <cellStyle name="Besuchter Hyperlink" xfId="194" builtinId="9" hidden="1"/>
    <cellStyle name="Besuchter Hyperlink" xfId="196" builtinId="9" hidden="1"/>
    <cellStyle name="Besuchter Hyperlink" xfId="198" builtinId="9" hidden="1"/>
    <cellStyle name="Besuchter Hyperlink" xfId="200" builtinId="9" hidden="1"/>
    <cellStyle name="Besuchter Hyperlink" xfId="202" builtinId="9" hidden="1"/>
    <cellStyle name="Besuchter Hyperlink" xfId="204" builtinId="9" hidden="1"/>
    <cellStyle name="Besuchter Hyperlink" xfId="206" builtinId="9" hidden="1"/>
    <cellStyle name="Besuchter Hyperlink" xfId="208" builtinId="9" hidden="1"/>
    <cellStyle name="Besuchter Hyperlink" xfId="210" builtinId="9" hidden="1"/>
    <cellStyle name="Besuchter Hyperlink" xfId="212" builtinId="9" hidden="1"/>
    <cellStyle name="Besuchter Hyperlink" xfId="214" builtinId="9" hidden="1"/>
    <cellStyle name="Besuchter Hyperlink" xfId="216" builtinId="9" hidden="1"/>
    <cellStyle name="Besuchter Hyperlink" xfId="218" builtinId="9" hidden="1"/>
    <cellStyle name="Besuchter Hyperlink" xfId="220" builtinId="9" hidden="1"/>
    <cellStyle name="Besuchter Hyperlink" xfId="222" builtinId="9" hidden="1"/>
    <cellStyle name="Besuchter Hyperlink" xfId="224" builtinId="9" hidden="1"/>
    <cellStyle name="Besuchter Hyperlink" xfId="226" builtinId="9" hidden="1"/>
    <cellStyle name="Besuchter Hyperlink" xfId="228" builtinId="9" hidden="1"/>
    <cellStyle name="Besuchter Hyperlink" xfId="230" builtinId="9" hidden="1"/>
    <cellStyle name="Besuchter Hyperlink" xfId="232" builtinId="9" hidden="1"/>
    <cellStyle name="Besuchter Hyperlink" xfId="234" builtinId="9" hidden="1"/>
    <cellStyle name="Besuchter Hyperlink" xfId="236" builtinId="9" hidden="1"/>
    <cellStyle name="Besuchter Hyperlink" xfId="238" builtinId="9" hidden="1"/>
    <cellStyle name="Besuchter Hyperlink" xfId="240" builtinId="9" hidden="1"/>
    <cellStyle name="Besuchter Hyperlink" xfId="242" builtinId="9" hidden="1"/>
    <cellStyle name="Besuchter Hyperlink" xfId="244" builtinId="9" hidden="1"/>
    <cellStyle name="Besuchter Hyperlink" xfId="246" builtinId="9" hidden="1"/>
    <cellStyle name="Besuchter Hyperlink" xfId="248" builtinId="9" hidden="1"/>
    <cellStyle name="Besuchter Hyperlink" xfId="250" builtinId="9" hidden="1"/>
    <cellStyle name="Besuchter Hyperlink" xfId="252" builtinId="9" hidden="1"/>
    <cellStyle name="Besuchter Hyperlink" xfId="254" builtinId="9" hidden="1"/>
    <cellStyle name="Besuchter Hyperlink" xfId="256" builtinId="9" hidden="1"/>
    <cellStyle name="Besuchter Hyperlink" xfId="258" builtinId="9" hidden="1"/>
    <cellStyle name="Besuchter Hyperlink" xfId="260" builtinId="9" hidden="1"/>
    <cellStyle name="Besuchter Hyperlink" xfId="262" builtinId="9" hidden="1"/>
    <cellStyle name="Besuchter Hyperlink" xfId="264" builtinId="9" hidden="1"/>
    <cellStyle name="Besuchter Hyperlink" xfId="266" builtinId="9" hidden="1"/>
    <cellStyle name="Besuchter Hyperlink" xfId="268" builtinId="9" hidden="1"/>
    <cellStyle name="Besuchter Hyperlink" xfId="270" builtinId="9" hidden="1"/>
    <cellStyle name="Besuchter Hyperlink" xfId="272" builtinId="9" hidden="1"/>
    <cellStyle name="Besuchter Hyperlink" xfId="274" builtinId="9" hidden="1"/>
    <cellStyle name="Besuchter Hyperlink" xfId="276" builtinId="9" hidden="1"/>
    <cellStyle name="Besuchter Hyperlink" xfId="278" builtinId="9" hidden="1"/>
    <cellStyle name="Besuchter Hyperlink" xfId="280" builtinId="9" hidden="1"/>
    <cellStyle name="Besuchter Hyperlink" xfId="282" builtinId="9" hidden="1"/>
    <cellStyle name="Besuchter Hyperlink" xfId="284" builtinId="9" hidden="1"/>
    <cellStyle name="Besuchter Hyperlink" xfId="286" builtinId="9" hidden="1"/>
    <cellStyle name="Besuchter Hyperlink" xfId="288" builtinId="9" hidden="1"/>
    <cellStyle name="Besuchter Hyperlink" xfId="290" builtinId="9" hidden="1"/>
    <cellStyle name="Besuchter Hyperlink" xfId="292" builtinId="9" hidden="1"/>
    <cellStyle name="Besuchter Hyperlink" xfId="294" builtinId="9" hidden="1"/>
    <cellStyle name="Besuchter Hyperlink" xfId="296" builtinId="9" hidden="1"/>
    <cellStyle name="Besuchter Hyperlink" xfId="298" builtinId="9" hidden="1"/>
    <cellStyle name="Besuchter Hyperlink" xfId="300" builtinId="9" hidden="1"/>
    <cellStyle name="Besuchter Hyperlink" xfId="302" builtinId="9" hidden="1"/>
    <cellStyle name="Besuchter Hyperlink" xfId="304" builtinId="9" hidden="1"/>
    <cellStyle name="Besuchter Hyperlink" xfId="306" builtinId="9" hidden="1"/>
    <cellStyle name="Besuchter Hyperlink" xfId="308" builtinId="9" hidden="1"/>
    <cellStyle name="Besuchter Hyperlink" xfId="310" builtinId="9" hidden="1"/>
    <cellStyle name="Besuchter Hyperlink" xfId="312" builtinId="9" hidden="1"/>
    <cellStyle name="Besuchter Hyperlink" xfId="314" builtinId="9" hidden="1"/>
    <cellStyle name="Besuchter Hyperlink" xfId="316" builtinId="9" hidden="1"/>
    <cellStyle name="Besuchter Hyperlink" xfId="318" builtinId="9" hidden="1"/>
    <cellStyle name="Besuchter Hyperlink" xfId="320" builtinId="9" hidden="1"/>
    <cellStyle name="Besuchter Hyperlink" xfId="322" builtinId="9" hidden="1"/>
    <cellStyle name="Besuchter Hyperlink" xfId="324" builtinId="9" hidden="1"/>
    <cellStyle name="Besuchter Hyperlink" xfId="326" builtinId="9" hidden="1"/>
    <cellStyle name="Besuchter Hyperlink" xfId="328" builtinId="9" hidden="1"/>
    <cellStyle name="Besuchter Hyperlink" xfId="330" builtinId="9" hidden="1"/>
    <cellStyle name="Besuchter Hyperlink" xfId="332" builtinId="9" hidden="1"/>
    <cellStyle name="Besuchter Hyperlink" xfId="334" builtinId="9" hidden="1"/>
    <cellStyle name="Besuchter Hyperlink" xfId="336" builtinId="9" hidden="1"/>
    <cellStyle name="Besuchter Hyperlink" xfId="338" builtinId="9" hidden="1"/>
    <cellStyle name="Besuchter Hyperlink" xfId="340" builtinId="9" hidden="1"/>
    <cellStyle name="Besuchter Hyperlink" xfId="342" builtinId="9" hidden="1"/>
    <cellStyle name="Besuchter Hyperlink" xfId="344" builtinId="9" hidden="1"/>
    <cellStyle name="Besuchter Hyperlink" xfId="346" builtinId="9" hidden="1"/>
    <cellStyle name="Besuchter Hyperlink" xfId="348" builtinId="9" hidden="1"/>
    <cellStyle name="Besuchter Hyperlink" xfId="35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7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3" builtinId="8" hidden="1"/>
    <cellStyle name="Link" xfId="345" builtinId="8" hidden="1"/>
    <cellStyle name="Link" xfId="347" builtinId="8" hidden="1"/>
    <cellStyle name="Link" xfId="349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6"/>
  <sheetViews>
    <sheetView tabSelected="1" workbookViewId="0"/>
  </sheetViews>
  <sheetFormatPr baseColWidth="10" defaultRowHeight="15.9" x14ac:dyDescent="0.45"/>
  <cols>
    <col min="1" max="1" width="26" customWidth="1"/>
    <col min="2" max="2" width="13.35546875" customWidth="1"/>
    <col min="3" max="3" width="12.85546875" customWidth="1"/>
    <col min="4" max="4" width="12.35546875" customWidth="1"/>
    <col min="5" max="5" width="12.85546875" customWidth="1"/>
    <col min="6" max="6" width="12.640625" customWidth="1"/>
    <col min="7" max="7" width="12.5" customWidth="1"/>
    <col min="8" max="8" width="13" customWidth="1"/>
    <col min="9" max="9" width="12.640625" customWidth="1"/>
    <col min="10" max="10" width="12.5" customWidth="1"/>
    <col min="11" max="11" width="12.85546875" customWidth="1"/>
    <col min="12" max="12" width="13" customWidth="1"/>
    <col min="13" max="15" width="12.5" customWidth="1"/>
    <col min="17" max="17" width="12.85546875" customWidth="1"/>
  </cols>
  <sheetData>
    <row r="1" spans="1:11" x14ac:dyDescent="0.45">
      <c r="A1" s="1" t="s">
        <v>264</v>
      </c>
      <c r="H1" s="1"/>
      <c r="J1" s="1"/>
      <c r="K1" s="1"/>
    </row>
    <row r="2" spans="1:11" x14ac:dyDescent="0.45">
      <c r="A2" s="1" t="s">
        <v>127</v>
      </c>
      <c r="C2" s="1" t="s">
        <v>1</v>
      </c>
      <c r="D2" s="1" t="s">
        <v>1</v>
      </c>
      <c r="E2" s="1" t="s">
        <v>128</v>
      </c>
      <c r="F2" s="1" t="s">
        <v>128</v>
      </c>
      <c r="G2" s="1" t="s">
        <v>1</v>
      </c>
      <c r="H2" s="1" t="s">
        <v>1</v>
      </c>
      <c r="I2" s="1" t="s">
        <v>1</v>
      </c>
      <c r="J2" s="1" t="s">
        <v>2</v>
      </c>
      <c r="K2" s="1" t="s">
        <v>129</v>
      </c>
    </row>
    <row r="3" spans="1:11" x14ac:dyDescent="0.45">
      <c r="A3" s="2" t="s">
        <v>0</v>
      </c>
      <c r="C3" s="1" t="s">
        <v>1</v>
      </c>
      <c r="D3" s="1" t="s">
        <v>1</v>
      </c>
      <c r="E3" s="1" t="s">
        <v>1</v>
      </c>
      <c r="F3" s="1" t="s">
        <v>128</v>
      </c>
      <c r="G3" s="1" t="s">
        <v>1</v>
      </c>
      <c r="H3" s="1" t="s">
        <v>1</v>
      </c>
      <c r="I3" s="1" t="s">
        <v>2</v>
      </c>
      <c r="J3" s="1" t="s">
        <v>2</v>
      </c>
      <c r="K3" s="1" t="s">
        <v>129</v>
      </c>
    </row>
    <row r="4" spans="1:11" x14ac:dyDescent="0.45">
      <c r="A4" s="2" t="s">
        <v>66</v>
      </c>
      <c r="B4" s="1" t="s">
        <v>167</v>
      </c>
      <c r="C4" s="2" t="s">
        <v>3</v>
      </c>
      <c r="D4" s="1" t="s">
        <v>4</v>
      </c>
      <c r="E4" s="1" t="s">
        <v>4</v>
      </c>
      <c r="F4" s="1" t="s">
        <v>4</v>
      </c>
      <c r="G4" s="2" t="s">
        <v>5</v>
      </c>
      <c r="H4" s="2" t="s">
        <v>6</v>
      </c>
      <c r="I4" s="1" t="s">
        <v>4</v>
      </c>
      <c r="J4" s="1" t="s">
        <v>4</v>
      </c>
      <c r="K4" s="1" t="s">
        <v>21</v>
      </c>
    </row>
    <row r="5" spans="1:11" x14ac:dyDescent="0.45">
      <c r="A5" s="3" t="s">
        <v>7</v>
      </c>
      <c r="B5" s="7">
        <v>-238</v>
      </c>
      <c r="C5" s="4">
        <v>561.40260000000001</v>
      </c>
      <c r="D5" s="5">
        <v>554.99490000000003</v>
      </c>
      <c r="E5">
        <v>559.18740000000003</v>
      </c>
      <c r="F5">
        <v>578.47580000000005</v>
      </c>
      <c r="G5" s="4">
        <v>563.9239</v>
      </c>
      <c r="H5" s="4">
        <v>551.94039999999995</v>
      </c>
      <c r="I5" s="5">
        <v>576.83069999999998</v>
      </c>
      <c r="J5">
        <v>578.55989999999997</v>
      </c>
      <c r="K5" s="5">
        <v>583.21799999999996</v>
      </c>
    </row>
    <row r="6" spans="1:11" x14ac:dyDescent="0.45">
      <c r="A6" s="3" t="s">
        <v>8</v>
      </c>
      <c r="B6" s="8">
        <v>-163.5</v>
      </c>
      <c r="C6" s="4">
        <v>469.86410000000001</v>
      </c>
      <c r="D6" s="3">
        <v>459.27140000000003</v>
      </c>
      <c r="E6">
        <v>463.60539999999997</v>
      </c>
      <c r="F6">
        <v>487.80099999999999</v>
      </c>
      <c r="G6" s="4">
        <v>467.09870000000001</v>
      </c>
      <c r="H6" s="4">
        <v>455.29140000000001</v>
      </c>
      <c r="I6" s="5">
        <v>487.23669999999998</v>
      </c>
      <c r="J6">
        <v>488.04730000000001</v>
      </c>
      <c r="K6">
        <v>491.84789999999998</v>
      </c>
    </row>
    <row r="7" spans="1:11" x14ac:dyDescent="0.45">
      <c r="A7" s="3" t="s">
        <v>9</v>
      </c>
      <c r="B7" s="8">
        <v>-98.5</v>
      </c>
      <c r="C7" s="4">
        <v>397.53989999999999</v>
      </c>
      <c r="D7" s="3">
        <v>383.68540000000002</v>
      </c>
      <c r="E7">
        <v>389.2509</v>
      </c>
      <c r="F7">
        <v>414.7242</v>
      </c>
      <c r="G7" s="4">
        <v>391.54719999999998</v>
      </c>
      <c r="H7" s="4">
        <v>379.17489999999998</v>
      </c>
      <c r="I7" s="5">
        <v>415.46660000000003</v>
      </c>
      <c r="J7">
        <v>418.19319999999999</v>
      </c>
      <c r="K7">
        <v>421.88409999999999</v>
      </c>
    </row>
    <row r="8" spans="1:11" x14ac:dyDescent="0.45">
      <c r="A8" s="3" t="s">
        <v>10</v>
      </c>
      <c r="B8" s="7">
        <v>-61.58</v>
      </c>
      <c r="C8" s="5">
        <v>354.53269999999998</v>
      </c>
      <c r="D8">
        <v>340.07459999999998</v>
      </c>
      <c r="E8">
        <v>349.3526</v>
      </c>
      <c r="F8">
        <v>372.09859999999998</v>
      </c>
      <c r="G8">
        <v>348.98270000000002</v>
      </c>
      <c r="H8" s="5">
        <v>335.62830000000002</v>
      </c>
      <c r="I8">
        <v>372.47879999999998</v>
      </c>
      <c r="J8">
        <v>379.48840000000001</v>
      </c>
      <c r="K8" s="5">
        <v>383.01499999999999</v>
      </c>
    </row>
    <row r="9" spans="1:11" x14ac:dyDescent="0.45">
      <c r="A9" s="3" t="s">
        <v>11</v>
      </c>
      <c r="B9" s="7">
        <v>-5.28</v>
      </c>
      <c r="C9" s="5">
        <v>294.1567</v>
      </c>
      <c r="D9">
        <v>281.69290000000001</v>
      </c>
      <c r="E9">
        <v>291.09410000000003</v>
      </c>
      <c r="F9">
        <v>305.7704</v>
      </c>
      <c r="G9" s="5">
        <v>289.32029999999997</v>
      </c>
      <c r="H9" s="5">
        <v>275.3571</v>
      </c>
      <c r="I9" s="5">
        <v>311.83269999999999</v>
      </c>
      <c r="J9" s="5">
        <v>318.39089999999999</v>
      </c>
      <c r="K9">
        <v>319.75850000000003</v>
      </c>
    </row>
    <row r="10" spans="1:11" x14ac:dyDescent="0.45">
      <c r="A10" s="3" t="s">
        <v>12</v>
      </c>
      <c r="B10" s="7">
        <v>133.30000000000001</v>
      </c>
      <c r="C10" s="5">
        <v>118.19970000000001</v>
      </c>
      <c r="D10" s="5">
        <v>111.2174</v>
      </c>
      <c r="E10">
        <v>126.4015</v>
      </c>
      <c r="F10">
        <v>135.678</v>
      </c>
      <c r="G10" s="5">
        <v>124.0972</v>
      </c>
      <c r="H10" s="5">
        <v>110.60250000000001</v>
      </c>
      <c r="I10" s="5">
        <v>131.24459999999999</v>
      </c>
      <c r="J10">
        <v>138.4847</v>
      </c>
      <c r="K10">
        <v>137.13630000000001</v>
      </c>
    </row>
    <row r="11" spans="1:11" x14ac:dyDescent="0.45">
      <c r="A11" s="3" t="s">
        <v>26</v>
      </c>
      <c r="C11">
        <v>124.0839</v>
      </c>
      <c r="D11">
        <v>119.4166</v>
      </c>
      <c r="E11">
        <v>131.03749999999999</v>
      </c>
      <c r="F11">
        <v>139.4699</v>
      </c>
      <c r="G11">
        <v>131.22970000000001</v>
      </c>
      <c r="H11" s="5">
        <v>117.9748</v>
      </c>
      <c r="I11">
        <v>139.82380000000001</v>
      </c>
      <c r="J11">
        <v>146.1609</v>
      </c>
      <c r="K11">
        <v>143.3519</v>
      </c>
    </row>
    <row r="12" spans="1:11" x14ac:dyDescent="0.45">
      <c r="A12" s="3" t="s">
        <v>27</v>
      </c>
      <c r="C12">
        <v>159.3134</v>
      </c>
      <c r="D12">
        <v>150.15479999999999</v>
      </c>
      <c r="E12">
        <v>163.66499999999999</v>
      </c>
      <c r="F12">
        <v>170.61279999999999</v>
      </c>
      <c r="G12">
        <v>161.9956</v>
      </c>
      <c r="H12" s="5">
        <v>148.9811</v>
      </c>
      <c r="I12">
        <v>169.75530000000001</v>
      </c>
      <c r="J12">
        <v>178.01910000000001</v>
      </c>
      <c r="K12">
        <v>175.0565</v>
      </c>
    </row>
    <row r="13" spans="1:11" x14ac:dyDescent="0.45">
      <c r="A13" s="3" t="s">
        <v>28</v>
      </c>
      <c r="C13">
        <v>93.7333</v>
      </c>
      <c r="D13">
        <v>92.593500000000006</v>
      </c>
      <c r="E13">
        <v>104.51260000000001</v>
      </c>
      <c r="F13">
        <v>112.63849999999999</v>
      </c>
      <c r="G13">
        <v>104.6146</v>
      </c>
      <c r="H13">
        <v>90.362300000000005</v>
      </c>
      <c r="I13">
        <v>113.32989999999999</v>
      </c>
      <c r="J13">
        <v>119.9306</v>
      </c>
      <c r="K13" s="5">
        <v>116.164</v>
      </c>
    </row>
    <row r="14" spans="1:11" x14ac:dyDescent="0.45">
      <c r="A14" s="3" t="s">
        <v>131</v>
      </c>
      <c r="B14" s="7">
        <v>141.41</v>
      </c>
      <c r="C14" s="5">
        <f>$D$75*C11+$D$76*C12+$D$77*C13</f>
        <v>125.16842279831721</v>
      </c>
      <c r="D14" s="5">
        <f>$D$75*D11+$D$76*D12+$D$77*D13</f>
        <v>120.33332230865399</v>
      </c>
      <c r="E14" s="5">
        <v>135.26017223636703</v>
      </c>
      <c r="F14" s="5">
        <v>143.46958809090557</v>
      </c>
      <c r="G14" s="5">
        <f>$D$75*G11+$D$76*G12+$D$77*G13</f>
        <v>132.16731225207715</v>
      </c>
      <c r="H14" s="5">
        <f>$D$75*H11+$D$76*H12+$D$77*H13</f>
        <v>118.85151732007263</v>
      </c>
      <c r="I14" s="5">
        <f>$D$75*I11+$D$76*I12+$D$77*I13</f>
        <v>140.68407839099035</v>
      </c>
      <c r="J14" s="5">
        <f>$J$75*J11+$J$76*J12+$J$77*J13</f>
        <v>147.29572528971772</v>
      </c>
      <c r="K14" s="5">
        <v>145.76073752227197</v>
      </c>
    </row>
    <row r="15" spans="1:11" x14ac:dyDescent="0.45">
      <c r="A15" s="3" t="s">
        <v>132</v>
      </c>
      <c r="B15" s="7">
        <v>219.79</v>
      </c>
      <c r="C15" s="5">
        <v>26.246300000000002</v>
      </c>
      <c r="D15" s="5">
        <v>25.226099999999999</v>
      </c>
      <c r="E15">
        <v>25.226099999999999</v>
      </c>
      <c r="F15" s="5">
        <v>42.143999999999998</v>
      </c>
      <c r="G15" s="5">
        <v>33.0505</v>
      </c>
      <c r="H15" s="5">
        <v>22.151900000000001</v>
      </c>
      <c r="I15">
        <v>62.6203</v>
      </c>
      <c r="J15">
        <v>62.6203</v>
      </c>
      <c r="K15">
        <v>62.032400000000003</v>
      </c>
    </row>
    <row r="16" spans="1:11" x14ac:dyDescent="0.45">
      <c r="A16" s="3" t="s">
        <v>133</v>
      </c>
      <c r="B16">
        <v>219.79</v>
      </c>
      <c r="C16">
        <v>-32.657600000000002</v>
      </c>
      <c r="D16" s="5">
        <v>-31.446999999999999</v>
      </c>
      <c r="E16">
        <v>0.4022</v>
      </c>
      <c r="F16">
        <v>19.2026</v>
      </c>
      <c r="G16" s="5">
        <v>-22.443000000000001</v>
      </c>
      <c r="H16" s="5">
        <v>-34.651299999999999</v>
      </c>
      <c r="I16">
        <v>9.8567</v>
      </c>
      <c r="J16">
        <v>35.778700000000001</v>
      </c>
      <c r="K16">
        <v>37.700600000000001</v>
      </c>
    </row>
    <row r="17" spans="1:11" x14ac:dyDescent="0.45">
      <c r="A17" s="3" t="s">
        <v>13</v>
      </c>
      <c r="B17">
        <v>0</v>
      </c>
      <c r="C17">
        <v>290.1035</v>
      </c>
      <c r="D17">
        <v>282.00069999999999</v>
      </c>
      <c r="E17">
        <v>287.9119</v>
      </c>
      <c r="F17">
        <v>293.71319999999997</v>
      </c>
      <c r="G17" s="5">
        <v>292.35199999999998</v>
      </c>
      <c r="H17">
        <v>281.4812</v>
      </c>
      <c r="I17">
        <v>295.57859999999999</v>
      </c>
      <c r="J17">
        <v>298.51350000000002</v>
      </c>
      <c r="K17">
        <v>298.82990000000001</v>
      </c>
    </row>
    <row r="18" spans="1:11" x14ac:dyDescent="0.45">
      <c r="A18" t="s">
        <v>24</v>
      </c>
      <c r="B18">
        <v>-105.3</v>
      </c>
      <c r="C18">
        <v>435.19990000000001</v>
      </c>
      <c r="D18">
        <v>417.53359999999998</v>
      </c>
      <c r="E18">
        <v>419.28530000000001</v>
      </c>
      <c r="F18">
        <v>431.21960000000001</v>
      </c>
      <c r="G18">
        <v>422.1986</v>
      </c>
      <c r="H18">
        <v>413.73480000000001</v>
      </c>
      <c r="I18">
        <v>436.87810000000002</v>
      </c>
      <c r="J18">
        <v>437.63220000000001</v>
      </c>
      <c r="K18">
        <v>460.16750000000002</v>
      </c>
    </row>
    <row r="19" spans="1:11" x14ac:dyDescent="0.45">
      <c r="A19" t="s">
        <v>71</v>
      </c>
      <c r="B19" s="9">
        <v>-28</v>
      </c>
      <c r="C19">
        <v>320.39449999999999</v>
      </c>
      <c r="D19">
        <v>310.93959999999998</v>
      </c>
      <c r="E19">
        <v>308.7353</v>
      </c>
      <c r="F19">
        <v>312.3168</v>
      </c>
      <c r="G19">
        <v>322.7251</v>
      </c>
      <c r="H19">
        <v>312.73090000000002</v>
      </c>
      <c r="I19">
        <v>323.82729999999998</v>
      </c>
      <c r="J19">
        <v>326.68920000000003</v>
      </c>
      <c r="K19">
        <v>327.79259999999999</v>
      </c>
    </row>
    <row r="20" spans="1:11" x14ac:dyDescent="0.45">
      <c r="A20" t="s">
        <v>69</v>
      </c>
      <c r="B20">
        <v>-18.100000000000001</v>
      </c>
      <c r="C20">
        <v>316.98790000000002</v>
      </c>
      <c r="D20">
        <v>306.69709999999998</v>
      </c>
      <c r="E20">
        <v>310.16129999999998</v>
      </c>
      <c r="F20">
        <v>315.4699</v>
      </c>
      <c r="G20">
        <v>316.88529999999997</v>
      </c>
      <c r="H20">
        <v>305.57549999999998</v>
      </c>
      <c r="I20">
        <v>320.291</v>
      </c>
      <c r="J20">
        <v>321.91219999999998</v>
      </c>
      <c r="K20">
        <v>327.70030000000003</v>
      </c>
    </row>
    <row r="21" spans="1:11" x14ac:dyDescent="0.45">
      <c r="A21" t="s">
        <v>30</v>
      </c>
      <c r="C21">
        <v>293.7627</v>
      </c>
      <c r="D21">
        <v>285.89019999999999</v>
      </c>
      <c r="E21">
        <v>289.51740000000001</v>
      </c>
      <c r="F21">
        <v>293.67090000000002</v>
      </c>
      <c r="G21">
        <v>295.92759999999998</v>
      </c>
      <c r="H21">
        <v>285.6737</v>
      </c>
      <c r="I21">
        <v>298.54919999999998</v>
      </c>
      <c r="J21">
        <v>301.19080000000002</v>
      </c>
      <c r="K21">
        <v>302.56619999999998</v>
      </c>
    </row>
    <row r="22" spans="1:11" x14ac:dyDescent="0.45">
      <c r="A22" t="s">
        <v>31</v>
      </c>
      <c r="C22">
        <v>286.51710000000003</v>
      </c>
      <c r="D22">
        <v>278.1574</v>
      </c>
      <c r="E22">
        <v>280.7099</v>
      </c>
      <c r="F22">
        <v>285.73219999999998</v>
      </c>
      <c r="G22">
        <v>288.7473</v>
      </c>
      <c r="H22">
        <v>277.91789999999997</v>
      </c>
      <c r="I22">
        <v>291.0797</v>
      </c>
      <c r="J22">
        <v>293.46359999999999</v>
      </c>
      <c r="K22">
        <v>301.80410000000001</v>
      </c>
    </row>
    <row r="23" spans="1:11" x14ac:dyDescent="0.45">
      <c r="A23" t="s">
        <v>29</v>
      </c>
      <c r="B23">
        <v>1.9</v>
      </c>
      <c r="C23" s="5">
        <v>293.51885908943325</v>
      </c>
      <c r="D23" s="5">
        <v>285.62996302953098</v>
      </c>
      <c r="E23" s="5">
        <v>289.511834601864</v>
      </c>
      <c r="F23" s="5">
        <v>293.6658835905555</v>
      </c>
      <c r="G23" s="5">
        <v>295.6859566729957</v>
      </c>
      <c r="H23" s="5">
        <v>285.41268899550437</v>
      </c>
      <c r="I23" s="5">
        <v>298.29782403645265</v>
      </c>
      <c r="J23" s="5">
        <v>301.17559133987595</v>
      </c>
      <c r="K23" s="5">
        <v>302.46258128778618</v>
      </c>
    </row>
    <row r="24" spans="1:11" x14ac:dyDescent="0.45">
      <c r="A24" t="s">
        <v>38</v>
      </c>
      <c r="C24">
        <v>292.78640000000001</v>
      </c>
      <c r="D24">
        <v>283.65159999999997</v>
      </c>
      <c r="E24">
        <v>286.5025</v>
      </c>
      <c r="F24">
        <v>289.15120000000002</v>
      </c>
      <c r="G24">
        <v>293.13839999999999</v>
      </c>
      <c r="H24">
        <v>281.5378</v>
      </c>
      <c r="I24">
        <v>296.53390000000002</v>
      </c>
      <c r="J24">
        <v>297.78250000000003</v>
      </c>
      <c r="K24">
        <v>302.5754</v>
      </c>
    </row>
    <row r="25" spans="1:11" x14ac:dyDescent="0.45">
      <c r="A25" t="s">
        <v>39</v>
      </c>
      <c r="C25">
        <v>292.69279999999998</v>
      </c>
      <c r="D25">
        <v>283.44330000000002</v>
      </c>
      <c r="E25">
        <v>286.18450000000001</v>
      </c>
      <c r="F25">
        <v>289.6327</v>
      </c>
      <c r="G25">
        <v>292.36320000000001</v>
      </c>
      <c r="H25">
        <v>280.61509999999998</v>
      </c>
      <c r="I25">
        <v>296.19330000000002</v>
      </c>
      <c r="J25">
        <v>298.93450000000001</v>
      </c>
      <c r="K25">
        <v>301.6789</v>
      </c>
    </row>
    <row r="26" spans="1:11" x14ac:dyDescent="0.45">
      <c r="A26" t="s">
        <v>40</v>
      </c>
      <c r="C26">
        <v>292.71640000000002</v>
      </c>
      <c r="D26">
        <v>283.48419999999999</v>
      </c>
      <c r="E26">
        <v>286.25540000000001</v>
      </c>
      <c r="F26">
        <v>289.7312</v>
      </c>
      <c r="G26">
        <v>292.41079999999999</v>
      </c>
      <c r="H26" s="5">
        <v>280.67039999999997</v>
      </c>
      <c r="I26">
        <v>296.22669999999999</v>
      </c>
      <c r="J26">
        <v>298.94970000000001</v>
      </c>
    </row>
    <row r="27" spans="1:11" x14ac:dyDescent="0.45">
      <c r="A27" t="s">
        <v>41</v>
      </c>
      <c r="C27">
        <v>292.08159999999998</v>
      </c>
      <c r="D27">
        <v>282.96030000000002</v>
      </c>
      <c r="E27">
        <v>286.41539999999998</v>
      </c>
      <c r="F27">
        <v>289.07089999999999</v>
      </c>
      <c r="G27">
        <v>292.48840000000001</v>
      </c>
      <c r="H27">
        <v>280.86399999999998</v>
      </c>
      <c r="I27">
        <v>295.86919999999998</v>
      </c>
      <c r="J27">
        <v>297.72890000000001</v>
      </c>
    </row>
    <row r="28" spans="1:11" x14ac:dyDescent="0.45">
      <c r="A28" t="s">
        <v>42</v>
      </c>
      <c r="B28">
        <v>4.54</v>
      </c>
      <c r="C28" s="5">
        <v>292.69813440882615</v>
      </c>
      <c r="D28" s="5">
        <v>283.47298227843163</v>
      </c>
      <c r="E28" s="5">
        <v>286.2379293472971</v>
      </c>
      <c r="F28" s="5">
        <v>289.65099974473463</v>
      </c>
      <c r="G28" s="5">
        <v>292.45488342588914</v>
      </c>
      <c r="H28" s="5">
        <v>280.72623155359173</v>
      </c>
      <c r="I28" s="5">
        <v>296.23133841644108</v>
      </c>
      <c r="J28" s="5">
        <v>298.83867043216588</v>
      </c>
      <c r="K28" s="5">
        <v>301.70369782143877</v>
      </c>
    </row>
    <row r="29" spans="1:11" x14ac:dyDescent="0.45">
      <c r="A29" t="s">
        <v>70</v>
      </c>
      <c r="B29">
        <v>6.4</v>
      </c>
      <c r="C29" s="5">
        <v>306.34230000000002</v>
      </c>
      <c r="D29" s="5">
        <v>289.93110000000001</v>
      </c>
      <c r="E29">
        <v>288.94220000000001</v>
      </c>
      <c r="F29">
        <v>294.66750000000002</v>
      </c>
      <c r="G29" s="5">
        <v>293.86520000000002</v>
      </c>
      <c r="H29" s="5">
        <v>284.68860000000001</v>
      </c>
      <c r="I29" s="5">
        <v>310.12580000000003</v>
      </c>
      <c r="J29" s="5">
        <v>310.15929999999997</v>
      </c>
      <c r="K29" s="5">
        <v>312.73630000000003</v>
      </c>
    </row>
    <row r="30" spans="1:11" x14ac:dyDescent="0.45">
      <c r="A30" t="s">
        <v>72</v>
      </c>
      <c r="C30" s="5">
        <v>288.37869999999998</v>
      </c>
      <c r="D30" s="5">
        <v>278.52390000000003</v>
      </c>
      <c r="E30">
        <v>282.77839999999998</v>
      </c>
      <c r="F30">
        <v>286.5795</v>
      </c>
      <c r="G30">
        <v>287.45580000000001</v>
      </c>
      <c r="H30">
        <v>275.61759999999998</v>
      </c>
      <c r="I30">
        <v>291.27269999999999</v>
      </c>
      <c r="J30">
        <v>294.28739999999999</v>
      </c>
      <c r="K30" s="5">
        <v>297.82900000000001</v>
      </c>
    </row>
    <row r="31" spans="1:11" x14ac:dyDescent="0.45">
      <c r="A31" t="s">
        <v>73</v>
      </c>
      <c r="C31" s="5">
        <v>288.27699999999999</v>
      </c>
      <c r="D31" s="5">
        <v>278.2475</v>
      </c>
      <c r="E31">
        <v>281.7604</v>
      </c>
      <c r="F31">
        <v>285.24669999999998</v>
      </c>
      <c r="G31">
        <v>287.39449999999999</v>
      </c>
      <c r="H31">
        <v>275.63709999999998</v>
      </c>
      <c r="I31">
        <v>291.10849999999999</v>
      </c>
      <c r="J31">
        <v>293.14510000000001</v>
      </c>
      <c r="K31">
        <v>299.01729999999998</v>
      </c>
    </row>
    <row r="32" spans="1:11" x14ac:dyDescent="0.45">
      <c r="A32" t="s">
        <v>74</v>
      </c>
      <c r="C32" s="5">
        <v>286.17689999999999</v>
      </c>
      <c r="D32" s="5">
        <v>276.42259999999999</v>
      </c>
      <c r="E32">
        <v>280.71550000000002</v>
      </c>
      <c r="F32">
        <v>284.36279999999999</v>
      </c>
      <c r="G32">
        <v>285.47669999999999</v>
      </c>
      <c r="H32">
        <v>273.62020000000001</v>
      </c>
      <c r="I32">
        <v>289.1771</v>
      </c>
      <c r="J32">
        <v>291.82670000000002</v>
      </c>
      <c r="K32">
        <v>295.91789999999997</v>
      </c>
    </row>
    <row r="33" spans="1:11" x14ac:dyDescent="0.45">
      <c r="A33" t="s">
        <v>75</v>
      </c>
      <c r="B33">
        <v>11.3</v>
      </c>
      <c r="C33" s="5">
        <v>288.00431634713175</v>
      </c>
      <c r="D33" s="5">
        <v>278.13557148592042</v>
      </c>
      <c r="E33" s="5">
        <v>282.40807139834345</v>
      </c>
      <c r="F33" s="5">
        <v>286.16310957090508</v>
      </c>
      <c r="G33" s="5">
        <v>287.12449406890045</v>
      </c>
      <c r="H33" s="5">
        <v>275.29731034723619</v>
      </c>
      <c r="I33" s="5">
        <v>290.90471025350445</v>
      </c>
      <c r="J33" s="5">
        <v>293.36903756075617</v>
      </c>
      <c r="K33" s="5">
        <v>297.48017582056315</v>
      </c>
    </row>
    <row r="34" spans="1:11" x14ac:dyDescent="0.45">
      <c r="A34" t="s">
        <v>76</v>
      </c>
      <c r="B34" s="1"/>
      <c r="C34" s="5">
        <v>275.8048</v>
      </c>
      <c r="D34" s="5">
        <v>262.34070000000003</v>
      </c>
      <c r="E34">
        <v>268.67149999999998</v>
      </c>
      <c r="F34">
        <v>275.5308</v>
      </c>
      <c r="G34" s="5">
        <v>266.09320000000002</v>
      </c>
      <c r="H34" s="5">
        <v>253.50219999999999</v>
      </c>
      <c r="I34" s="5">
        <v>286.91320000000002</v>
      </c>
      <c r="J34" s="5">
        <v>290.79020000000003</v>
      </c>
      <c r="K34" s="5"/>
    </row>
    <row r="35" spans="1:11" x14ac:dyDescent="0.45">
      <c r="A35" t="s">
        <v>77</v>
      </c>
      <c r="B35">
        <v>23.17</v>
      </c>
      <c r="C35" s="5">
        <v>278.7647</v>
      </c>
      <c r="D35" s="5">
        <v>265.1155</v>
      </c>
      <c r="E35">
        <v>271.52289999999999</v>
      </c>
      <c r="F35" s="5">
        <v>278.01100000000002</v>
      </c>
      <c r="G35" s="5"/>
      <c r="H35" s="5"/>
      <c r="I35" s="5">
        <v>289.48050000000001</v>
      </c>
      <c r="J35" s="5">
        <v>293.40899999999999</v>
      </c>
      <c r="K35" s="5">
        <v>294.90890000000002</v>
      </c>
    </row>
    <row r="36" spans="1:11" x14ac:dyDescent="0.45">
      <c r="A36" t="s">
        <v>78</v>
      </c>
      <c r="B36" s="1"/>
      <c r="C36" s="5">
        <v>282.1388</v>
      </c>
      <c r="D36" s="5">
        <v>260.58949999999999</v>
      </c>
      <c r="E36">
        <v>264.18520000000001</v>
      </c>
      <c r="F36">
        <v>277.33510000000001</v>
      </c>
      <c r="G36" s="5">
        <v>262.63470000000001</v>
      </c>
      <c r="H36" s="5">
        <v>253.73840000000001</v>
      </c>
      <c r="I36" s="5">
        <v>286.56369999999998</v>
      </c>
      <c r="J36" s="5">
        <v>290.2242</v>
      </c>
      <c r="K36" s="5"/>
    </row>
    <row r="37" spans="1:11" x14ac:dyDescent="0.45">
      <c r="A37" t="s">
        <v>79</v>
      </c>
      <c r="B37">
        <v>25.1</v>
      </c>
      <c r="C37" s="5">
        <v>282.19889999999998</v>
      </c>
      <c r="D37" s="5">
        <v>260.61880000000002</v>
      </c>
      <c r="E37">
        <v>265.25940000000003</v>
      </c>
      <c r="F37">
        <v>278.58690000000001</v>
      </c>
      <c r="G37" s="5"/>
      <c r="H37" s="5"/>
      <c r="I37" s="5">
        <v>286.59530000000001</v>
      </c>
      <c r="J37" s="5">
        <v>290.13850000000002</v>
      </c>
      <c r="K37" s="5">
        <v>291.34930000000003</v>
      </c>
    </row>
    <row r="38" spans="1:11" x14ac:dyDescent="0.45">
      <c r="A38" t="s">
        <v>46</v>
      </c>
      <c r="C38">
        <v>268.10590000000002</v>
      </c>
      <c r="D38">
        <v>258.40519999999998</v>
      </c>
      <c r="E38">
        <v>262.69470000000001</v>
      </c>
      <c r="F38">
        <v>265.03769999999997</v>
      </c>
      <c r="G38">
        <v>267.1816</v>
      </c>
      <c r="H38">
        <v>256.60820000000001</v>
      </c>
      <c r="I38">
        <v>273.28199999999998</v>
      </c>
      <c r="J38">
        <v>276.15100000000001</v>
      </c>
      <c r="K38" s="5">
        <v>283.82600000000002</v>
      </c>
    </row>
    <row r="39" spans="1:11" x14ac:dyDescent="0.45">
      <c r="A39" t="s">
        <v>48</v>
      </c>
      <c r="C39">
        <v>262.79289999999997</v>
      </c>
      <c r="D39">
        <v>253.69749999999999</v>
      </c>
      <c r="E39">
        <v>257.89420000000001</v>
      </c>
      <c r="F39">
        <v>260.93720000000002</v>
      </c>
      <c r="G39">
        <v>262.8723</v>
      </c>
      <c r="H39">
        <v>251.55930000000001</v>
      </c>
      <c r="I39">
        <v>268.59339999999997</v>
      </c>
      <c r="J39">
        <v>271.71170000000001</v>
      </c>
      <c r="K39">
        <v>276.2328</v>
      </c>
    </row>
    <row r="40" spans="1:11" x14ac:dyDescent="0.45">
      <c r="A40" t="s">
        <v>47</v>
      </c>
      <c r="C40">
        <v>268.39319999999998</v>
      </c>
      <c r="D40">
        <v>258.71010000000001</v>
      </c>
      <c r="E40">
        <v>262.72989999999999</v>
      </c>
      <c r="F40">
        <v>265.07429999999999</v>
      </c>
      <c r="G40">
        <v>267.45870000000002</v>
      </c>
      <c r="H40" s="5">
        <v>256.89499999999998</v>
      </c>
      <c r="I40">
        <v>273.5958</v>
      </c>
      <c r="J40">
        <v>276.28309999999999</v>
      </c>
      <c r="K40">
        <v>283.70069999999998</v>
      </c>
    </row>
    <row r="41" spans="1:11" x14ac:dyDescent="0.45">
      <c r="A41" t="s">
        <v>45</v>
      </c>
      <c r="B41">
        <v>28.61</v>
      </c>
      <c r="C41" s="5">
        <v>262.88749181794685</v>
      </c>
      <c r="D41" s="5">
        <v>253.78180514244733</v>
      </c>
      <c r="E41" s="5">
        <v>258.15016151192248</v>
      </c>
      <c r="F41" s="5">
        <v>261.15598574328209</v>
      </c>
      <c r="G41" s="5">
        <v>262.94945118219175</v>
      </c>
      <c r="H41" s="5">
        <v>251.64932398641926</v>
      </c>
      <c r="I41" s="5">
        <v>268.67746178773945</v>
      </c>
      <c r="J41" s="5">
        <v>271.91794976440235</v>
      </c>
      <c r="K41" s="5">
        <v>276.26896019400351</v>
      </c>
    </row>
    <row r="42" spans="1:11" x14ac:dyDescent="0.45">
      <c r="A42" t="s">
        <v>22</v>
      </c>
      <c r="B42" s="7">
        <v>29.1</v>
      </c>
      <c r="C42" s="5">
        <v>275.35849999999999</v>
      </c>
      <c r="D42" s="5">
        <v>261.77359999999999</v>
      </c>
      <c r="E42">
        <v>266.13580000000002</v>
      </c>
      <c r="F42">
        <v>269.99059999999997</v>
      </c>
      <c r="G42" s="5">
        <v>266.76769999999999</v>
      </c>
      <c r="H42" s="5">
        <v>254.89949999999999</v>
      </c>
      <c r="I42" s="5">
        <v>281.34440000000001</v>
      </c>
      <c r="J42" s="5">
        <v>284.15010000000001</v>
      </c>
      <c r="K42" s="5">
        <v>291.49110000000002</v>
      </c>
    </row>
    <row r="43" spans="1:11" x14ac:dyDescent="0.45">
      <c r="A43" t="s">
        <v>51</v>
      </c>
      <c r="B43" s="7"/>
      <c r="C43">
        <v>259.3569</v>
      </c>
      <c r="D43">
        <v>249.29939999999999</v>
      </c>
      <c r="E43">
        <v>254.1831</v>
      </c>
      <c r="F43">
        <v>257.63260000000002</v>
      </c>
      <c r="G43">
        <v>258.17450000000002</v>
      </c>
      <c r="H43">
        <v>246.9502</v>
      </c>
      <c r="I43">
        <v>264.24040000000002</v>
      </c>
      <c r="J43">
        <v>267.61739999999998</v>
      </c>
      <c r="K43">
        <v>272.7183</v>
      </c>
    </row>
    <row r="44" spans="1:11" x14ac:dyDescent="0.45">
      <c r="A44" t="s">
        <v>52</v>
      </c>
      <c r="B44" s="7"/>
      <c r="C44">
        <v>258.6019</v>
      </c>
      <c r="D44" s="5">
        <v>248.09</v>
      </c>
      <c r="E44">
        <v>253.7706</v>
      </c>
      <c r="F44">
        <v>257.02350000000001</v>
      </c>
      <c r="G44">
        <v>256.87279999999998</v>
      </c>
      <c r="H44">
        <v>245.5779</v>
      </c>
      <c r="I44">
        <v>262.92090000000002</v>
      </c>
      <c r="J44">
        <v>266.75170000000003</v>
      </c>
      <c r="K44">
        <v>272.69400000000002</v>
      </c>
    </row>
    <row r="45" spans="1:11" x14ac:dyDescent="0.45">
      <c r="A45" t="s">
        <v>53</v>
      </c>
      <c r="B45" s="7"/>
      <c r="C45">
        <v>266.0172</v>
      </c>
      <c r="D45">
        <v>255.1739</v>
      </c>
      <c r="E45">
        <v>260.07400000000001</v>
      </c>
      <c r="F45">
        <v>262.78570000000002</v>
      </c>
      <c r="G45">
        <v>263.80439999999999</v>
      </c>
      <c r="H45">
        <v>252.77440000000001</v>
      </c>
      <c r="I45">
        <v>269.9855</v>
      </c>
      <c r="J45">
        <v>273.2287</v>
      </c>
      <c r="K45">
        <v>279.25189999999998</v>
      </c>
    </row>
    <row r="46" spans="1:11" x14ac:dyDescent="0.45">
      <c r="A46" t="s">
        <v>50</v>
      </c>
      <c r="B46">
        <v>32.299999999999997</v>
      </c>
      <c r="C46" s="5">
        <v>259.44124678319196</v>
      </c>
      <c r="D46" s="5">
        <v>249.35797925953986</v>
      </c>
      <c r="E46" s="5">
        <v>254.58829042982339</v>
      </c>
      <c r="F46" s="5">
        <v>257.97194533581808</v>
      </c>
      <c r="G46" s="5">
        <v>258.226488623862</v>
      </c>
      <c r="H46" s="5">
        <v>247.00323566386948</v>
      </c>
      <c r="I46" s="5">
        <v>264.29370955495079</v>
      </c>
      <c r="J46" s="5">
        <v>267.73213021261972</v>
      </c>
      <c r="K46" s="5">
        <v>272.74957668707509</v>
      </c>
    </row>
    <row r="47" spans="1:11" x14ac:dyDescent="0.45">
      <c r="A47" t="s">
        <v>23</v>
      </c>
      <c r="B47">
        <v>38.79</v>
      </c>
      <c r="C47" s="5">
        <v>272.45780000000002</v>
      </c>
      <c r="D47" s="5">
        <v>254.7079</v>
      </c>
      <c r="E47">
        <v>259.25020000000001</v>
      </c>
      <c r="F47">
        <v>264.13810000000001</v>
      </c>
      <c r="G47" s="5">
        <v>259.22070000000002</v>
      </c>
      <c r="H47" s="5">
        <v>249.6721</v>
      </c>
      <c r="I47" s="5">
        <v>275.31049999999999</v>
      </c>
      <c r="J47" s="5">
        <v>278.98880000000003</v>
      </c>
      <c r="K47" s="5">
        <v>292.00779999999997</v>
      </c>
    </row>
    <row r="48" spans="1:11" x14ac:dyDescent="0.45">
      <c r="A48" t="s">
        <v>56</v>
      </c>
      <c r="C48" s="5">
        <v>248.2353</v>
      </c>
      <c r="D48" s="5">
        <v>234.2842</v>
      </c>
      <c r="E48">
        <v>239.8656</v>
      </c>
      <c r="F48">
        <v>242.42679999999999</v>
      </c>
      <c r="G48">
        <v>241.21250000000001</v>
      </c>
      <c r="H48">
        <v>230.5865</v>
      </c>
      <c r="I48">
        <v>251.62790000000001</v>
      </c>
      <c r="J48" s="5">
        <v>255.446</v>
      </c>
      <c r="K48">
        <v>265.40690000000001</v>
      </c>
    </row>
    <row r="49" spans="1:11" x14ac:dyDescent="0.45">
      <c r="A49" t="s">
        <v>57</v>
      </c>
      <c r="C49" s="5">
        <v>252.8871</v>
      </c>
      <c r="D49" s="5">
        <v>237.8724</v>
      </c>
      <c r="E49">
        <v>242.41829999999999</v>
      </c>
      <c r="F49">
        <v>244.30410000000001</v>
      </c>
      <c r="G49">
        <v>244.98050000000001</v>
      </c>
      <c r="H49">
        <v>234.14680000000001</v>
      </c>
      <c r="I49">
        <v>255.25720000000001</v>
      </c>
      <c r="J49">
        <v>258.3252</v>
      </c>
      <c r="K49">
        <v>273.08879999999999</v>
      </c>
    </row>
    <row r="50" spans="1:11" x14ac:dyDescent="0.45">
      <c r="A50" t="s">
        <v>55</v>
      </c>
      <c r="B50">
        <v>50.3</v>
      </c>
      <c r="C50" s="5">
        <v>248.28976995469171</v>
      </c>
      <c r="D50" s="5">
        <v>234.32621579849194</v>
      </c>
      <c r="E50" s="5">
        <v>239.89079810792853</v>
      </c>
      <c r="F50" s="5">
        <v>242.44533112704752</v>
      </c>
      <c r="G50" s="5">
        <v>241.25662115509661</v>
      </c>
      <c r="H50" s="5">
        <v>230.62818910522572</v>
      </c>
      <c r="I50" s="5">
        <v>251.67039705631427</v>
      </c>
      <c r="J50" s="5">
        <v>255.47703692310401</v>
      </c>
      <c r="K50" s="5">
        <v>265.41408833874499</v>
      </c>
    </row>
    <row r="51" spans="1:11" x14ac:dyDescent="0.45">
      <c r="A51" t="s">
        <v>219</v>
      </c>
      <c r="C51" s="5"/>
      <c r="D51" s="5"/>
      <c r="E51" s="5"/>
      <c r="F51" s="5"/>
      <c r="G51" s="5"/>
      <c r="H51" s="5"/>
      <c r="I51" s="5"/>
      <c r="J51" s="5"/>
      <c r="K51" t="s">
        <v>227</v>
      </c>
    </row>
    <row r="52" spans="1:11" x14ac:dyDescent="0.45">
      <c r="A52" t="s">
        <v>220</v>
      </c>
      <c r="C52" s="5"/>
      <c r="D52" s="5"/>
      <c r="E52" s="5"/>
      <c r="F52" s="5"/>
      <c r="G52" s="5"/>
      <c r="H52" s="5"/>
      <c r="I52" s="5"/>
      <c r="J52" s="5"/>
      <c r="K52">
        <v>481.4502</v>
      </c>
    </row>
    <row r="53" spans="1:11" x14ac:dyDescent="0.45">
      <c r="A53" t="s">
        <v>221</v>
      </c>
      <c r="C53" s="5"/>
      <c r="D53" s="5"/>
      <c r="E53" s="5"/>
      <c r="F53" s="5"/>
      <c r="G53" s="5"/>
      <c r="H53" s="5"/>
      <c r="I53" s="5"/>
      <c r="J53" s="5"/>
      <c r="K53" s="27" t="s">
        <v>228</v>
      </c>
    </row>
    <row r="54" spans="1:11" x14ac:dyDescent="0.45">
      <c r="A54" t="s">
        <v>222</v>
      </c>
      <c r="C54" s="5"/>
      <c r="D54" s="5"/>
      <c r="E54" s="5"/>
      <c r="F54" s="5"/>
      <c r="G54" s="5"/>
      <c r="H54" s="5"/>
      <c r="I54" s="5"/>
      <c r="J54" s="5"/>
      <c r="K54">
        <v>464.96420000000001</v>
      </c>
    </row>
    <row r="55" spans="1:11" x14ac:dyDescent="0.45">
      <c r="A55" t="s">
        <v>223</v>
      </c>
      <c r="C55" s="5"/>
      <c r="D55" s="5"/>
      <c r="E55" s="5"/>
      <c r="F55" s="5"/>
      <c r="G55" s="5"/>
      <c r="H55" s="5"/>
      <c r="I55" s="5"/>
      <c r="J55" s="5"/>
      <c r="K55" t="s">
        <v>229</v>
      </c>
    </row>
    <row r="56" spans="1:11" x14ac:dyDescent="0.45">
      <c r="A56" t="s">
        <v>224</v>
      </c>
      <c r="C56" s="5"/>
      <c r="D56" s="5"/>
      <c r="E56" s="5"/>
      <c r="F56" s="5"/>
      <c r="G56" s="5"/>
      <c r="H56" s="5"/>
      <c r="I56" s="5"/>
      <c r="J56" s="5"/>
      <c r="K56">
        <v>483.9058</v>
      </c>
    </row>
    <row r="57" spans="1:11" x14ac:dyDescent="0.45">
      <c r="A57" t="s">
        <v>225</v>
      </c>
      <c r="B57">
        <v>-162.6</v>
      </c>
      <c r="C57" s="5"/>
      <c r="D57" s="5"/>
      <c r="E57" s="5"/>
      <c r="F57" s="5"/>
      <c r="G57" s="5"/>
      <c r="H57" s="5"/>
      <c r="I57" s="5"/>
      <c r="J57" s="5"/>
      <c r="K57" s="5">
        <v>457.67724781824018</v>
      </c>
    </row>
    <row r="58" spans="1:11" x14ac:dyDescent="0.45">
      <c r="A58" t="s">
        <v>226</v>
      </c>
      <c r="B58">
        <v>-179.1</v>
      </c>
      <c r="C58" s="5"/>
      <c r="D58" s="5"/>
      <c r="E58" s="5"/>
      <c r="F58" s="5"/>
      <c r="G58" s="5"/>
      <c r="H58" s="5"/>
      <c r="I58" s="5"/>
      <c r="J58" s="5"/>
      <c r="K58" s="5">
        <v>478.59348072580093</v>
      </c>
    </row>
    <row r="59" spans="1:11" x14ac:dyDescent="0.45">
      <c r="A59" t="s">
        <v>230</v>
      </c>
      <c r="C59" s="5"/>
      <c r="D59" s="5"/>
      <c r="E59" s="5"/>
      <c r="F59" s="5"/>
      <c r="G59" s="5"/>
      <c r="H59" s="5"/>
      <c r="I59" s="5"/>
      <c r="J59" s="5"/>
      <c r="K59" s="5">
        <v>527.78700000000003</v>
      </c>
    </row>
    <row r="60" spans="1:11" x14ac:dyDescent="0.45">
      <c r="A60" t="s">
        <v>231</v>
      </c>
      <c r="C60" s="5"/>
      <c r="D60" s="5"/>
      <c r="E60" s="5"/>
      <c r="F60" s="5"/>
      <c r="G60" s="5"/>
      <c r="H60" s="5"/>
      <c r="I60" s="5"/>
      <c r="J60" s="5"/>
      <c r="K60">
        <v>537.76509999999996</v>
      </c>
    </row>
    <row r="61" spans="1:11" x14ac:dyDescent="0.45">
      <c r="A61" t="s">
        <v>232</v>
      </c>
      <c r="B61" s="9">
        <v>-205</v>
      </c>
      <c r="C61" s="5"/>
      <c r="D61" s="5"/>
      <c r="E61" s="5"/>
      <c r="F61" s="5"/>
      <c r="G61" s="5"/>
      <c r="H61" s="5"/>
      <c r="I61" s="5"/>
      <c r="J61" s="5"/>
      <c r="K61" s="5">
        <v>532.27880461874179</v>
      </c>
    </row>
    <row r="62" spans="1:11" x14ac:dyDescent="0.45">
      <c r="A62" s="3" t="s">
        <v>67</v>
      </c>
      <c r="C62" s="5"/>
      <c r="D62" s="5"/>
      <c r="E62" s="5"/>
      <c r="F62" s="5"/>
      <c r="G62" s="5"/>
      <c r="H62" s="5"/>
      <c r="I62" s="5"/>
      <c r="J62" s="5"/>
      <c r="K62" s="5"/>
    </row>
    <row r="63" spans="1:11" x14ac:dyDescent="0.45">
      <c r="A63" s="3" t="s">
        <v>203</v>
      </c>
      <c r="C63" s="5"/>
      <c r="D63" s="5"/>
      <c r="E63" s="5"/>
      <c r="F63" s="5"/>
      <c r="G63" s="5"/>
      <c r="H63" s="5"/>
      <c r="I63" s="5"/>
      <c r="J63" s="5"/>
      <c r="K63" s="5"/>
    </row>
    <row r="64" spans="1:11" x14ac:dyDescent="0.45">
      <c r="A64" s="3" t="s">
        <v>137</v>
      </c>
      <c r="C64" s="5"/>
      <c r="D64" s="5"/>
      <c r="E64" s="5"/>
      <c r="F64" s="5"/>
      <c r="G64" s="5"/>
      <c r="H64" s="5"/>
      <c r="I64" s="5"/>
      <c r="J64" s="5"/>
      <c r="K64" s="5"/>
    </row>
    <row r="65" spans="1:13" x14ac:dyDescent="0.45">
      <c r="A65" s="3" t="s">
        <v>130</v>
      </c>
    </row>
    <row r="66" spans="1:13" x14ac:dyDescent="0.45">
      <c r="A66" s="3" t="s">
        <v>236</v>
      </c>
    </row>
    <row r="67" spans="1:13" x14ac:dyDescent="0.45">
      <c r="A67" s="3" t="s">
        <v>134</v>
      </c>
    </row>
    <row r="70" spans="1:13" x14ac:dyDescent="0.45">
      <c r="A70" s="1" t="s">
        <v>150</v>
      </c>
      <c r="K70" s="1" t="s">
        <v>20</v>
      </c>
    </row>
    <row r="71" spans="1:13" x14ac:dyDescent="0.45">
      <c r="A71" s="1"/>
      <c r="B71" s="1" t="s">
        <v>20</v>
      </c>
      <c r="C71" s="1" t="s">
        <v>33</v>
      </c>
      <c r="E71" s="1" t="s">
        <v>20</v>
      </c>
      <c r="F71" s="1" t="s">
        <v>33</v>
      </c>
      <c r="H71" s="1" t="s">
        <v>20</v>
      </c>
      <c r="I71" s="1" t="s">
        <v>33</v>
      </c>
      <c r="K71" s="1" t="s">
        <v>36</v>
      </c>
      <c r="L71" s="1" t="s">
        <v>33</v>
      </c>
    </row>
    <row r="72" spans="1:13" x14ac:dyDescent="0.45">
      <c r="A72" s="1" t="s">
        <v>127</v>
      </c>
      <c r="B72" s="1" t="s">
        <v>1</v>
      </c>
      <c r="C72" s="1" t="s">
        <v>34</v>
      </c>
      <c r="D72" s="1" t="s">
        <v>126</v>
      </c>
      <c r="E72" s="1" t="s">
        <v>128</v>
      </c>
      <c r="F72" s="1" t="s">
        <v>34</v>
      </c>
      <c r="G72" s="1" t="s">
        <v>126</v>
      </c>
      <c r="H72" s="1" t="s">
        <v>2</v>
      </c>
      <c r="I72" s="1" t="s">
        <v>34</v>
      </c>
      <c r="J72" s="1" t="s">
        <v>126</v>
      </c>
      <c r="K72" s="1" t="s">
        <v>2</v>
      </c>
      <c r="L72" s="1" t="s">
        <v>34</v>
      </c>
      <c r="M72" s="1" t="s">
        <v>126</v>
      </c>
    </row>
    <row r="73" spans="1:13" x14ac:dyDescent="0.45">
      <c r="A73" s="1" t="s">
        <v>135</v>
      </c>
      <c r="B73" s="1" t="s">
        <v>35</v>
      </c>
      <c r="E73" s="1" t="s">
        <v>35</v>
      </c>
      <c r="H73" s="1" t="s">
        <v>35</v>
      </c>
      <c r="K73" s="1" t="s">
        <v>37</v>
      </c>
    </row>
    <row r="74" spans="1:13" x14ac:dyDescent="0.45">
      <c r="A74" t="s">
        <v>25</v>
      </c>
    </row>
    <row r="75" spans="1:13" x14ac:dyDescent="0.45">
      <c r="A75" t="s">
        <v>17</v>
      </c>
      <c r="B75">
        <v>-686.72241699999995</v>
      </c>
      <c r="C75">
        <v>0</v>
      </c>
      <c r="D75" s="5">
        <v>0.80834742266216275</v>
      </c>
      <c r="E75">
        <v>-686.52466600000002</v>
      </c>
      <c r="F75" s="10">
        <v>0</v>
      </c>
      <c r="G75" s="5">
        <v>0.83362796505527903</v>
      </c>
      <c r="H75" s="6">
        <v>-686.181104</v>
      </c>
      <c r="I75">
        <v>0</v>
      </c>
      <c r="J75" s="5">
        <v>0.81323438974805073</v>
      </c>
      <c r="K75">
        <v>-686.16432299999997</v>
      </c>
      <c r="L75">
        <v>0</v>
      </c>
      <c r="M75" s="5">
        <v>0.87893450835398468</v>
      </c>
    </row>
    <row r="76" spans="1:13" x14ac:dyDescent="0.45">
      <c r="A76" t="s">
        <v>18</v>
      </c>
      <c r="B76">
        <v>-686.72049200000004</v>
      </c>
      <c r="C76" s="5">
        <v>1.2079557874464668</v>
      </c>
      <c r="D76" s="5">
        <v>0.10523456829231706</v>
      </c>
      <c r="E76">
        <v>-686.52302099999997</v>
      </c>
      <c r="F76" s="5">
        <v>1.0322531275333755</v>
      </c>
      <c r="G76" s="5">
        <v>0.14599025273821958</v>
      </c>
      <c r="H76">
        <v>-686.17916100000002</v>
      </c>
      <c r="I76" s="5">
        <v>1.2192509584892888</v>
      </c>
      <c r="J76" s="5">
        <v>0.10387156281035707</v>
      </c>
      <c r="K76" s="6">
        <v>-686.16224</v>
      </c>
      <c r="L76" s="5">
        <v>1.3071022884815042</v>
      </c>
      <c r="M76" s="5">
        <v>9.6792528804086481E-2</v>
      </c>
    </row>
    <row r="77" spans="1:13" x14ac:dyDescent="0.45">
      <c r="A77" t="s">
        <v>19</v>
      </c>
      <c r="B77" s="6">
        <v>-686.72030600000005</v>
      </c>
      <c r="C77" s="5">
        <v>1.3246725544371436</v>
      </c>
      <c r="D77" s="5">
        <v>8.6418009045520078E-2</v>
      </c>
      <c r="E77">
        <v>-686.521162</v>
      </c>
      <c r="F77" s="5">
        <v>2.1987932880130669</v>
      </c>
      <c r="G77" s="5">
        <v>2.0381782206501452E-2</v>
      </c>
      <c r="H77">
        <v>-686.17894799999999</v>
      </c>
      <c r="I77" s="5">
        <v>1.3529104820085287</v>
      </c>
      <c r="J77" s="5">
        <v>8.289404744159215E-2</v>
      </c>
      <c r="K77">
        <v>-686.160934</v>
      </c>
      <c r="L77" s="5">
        <v>2.126629695481244</v>
      </c>
      <c r="M77" s="5">
        <v>2.42729628419288E-2</v>
      </c>
    </row>
    <row r="78" spans="1:13" x14ac:dyDescent="0.45">
      <c r="A78" t="s">
        <v>32</v>
      </c>
      <c r="D78" s="5"/>
    </row>
    <row r="79" spans="1:13" x14ac:dyDescent="0.45">
      <c r="A79" t="s">
        <v>17</v>
      </c>
      <c r="B79">
        <v>-1226.318728</v>
      </c>
      <c r="C79">
        <v>0</v>
      </c>
      <c r="D79" s="5">
        <v>0.96634634667015562</v>
      </c>
      <c r="E79">
        <v>-1225.935583</v>
      </c>
      <c r="F79">
        <v>0</v>
      </c>
      <c r="G79" s="5">
        <v>0.9993681069388537</v>
      </c>
      <c r="H79">
        <v>-1225.2358610000001</v>
      </c>
      <c r="I79">
        <v>0</v>
      </c>
      <c r="J79" s="5">
        <v>0.99803180193031016</v>
      </c>
      <c r="K79" s="6">
        <v>-1225.1925510000001</v>
      </c>
      <c r="L79">
        <v>0</v>
      </c>
      <c r="M79" s="5">
        <v>0.86403528117856199</v>
      </c>
    </row>
    <row r="80" spans="1:13" x14ac:dyDescent="0.45">
      <c r="A80" t="s">
        <v>18</v>
      </c>
      <c r="B80">
        <v>-1226.315558</v>
      </c>
      <c r="C80" s="5">
        <v>1.9892051149715098</v>
      </c>
      <c r="D80" s="5">
        <v>3.3653653329844338E-2</v>
      </c>
      <c r="E80" s="6">
        <v>-1225.9286279999999</v>
      </c>
      <c r="F80" s="5">
        <v>4.3643285725387635</v>
      </c>
      <c r="G80" s="5">
        <v>6.3189306114636739E-4</v>
      </c>
      <c r="H80" s="6">
        <v>-1225.2299800000001</v>
      </c>
      <c r="I80" s="5">
        <v>3.6903833695281616</v>
      </c>
      <c r="J80" s="5">
        <v>1.9681980696899409E-3</v>
      </c>
      <c r="K80">
        <v>-1225.190805</v>
      </c>
      <c r="L80" s="5">
        <v>1.095631587087379</v>
      </c>
      <c r="M80" s="5">
        <v>0.13596471882143799</v>
      </c>
    </row>
    <row r="81" spans="1:13" x14ac:dyDescent="0.45">
      <c r="A81" t="s">
        <v>43</v>
      </c>
      <c r="D81" s="5"/>
    </row>
    <row r="82" spans="1:13" x14ac:dyDescent="0.45">
      <c r="A82" t="s">
        <v>17</v>
      </c>
      <c r="B82" s="6">
        <v>-804.64012000000002</v>
      </c>
      <c r="C82" s="5">
        <v>1.4018562229562923</v>
      </c>
      <c r="D82" s="5">
        <v>6.8566537918361675E-2</v>
      </c>
      <c r="E82">
        <v>-804.37518</v>
      </c>
      <c r="F82" s="5">
        <v>1.6164644719851751</v>
      </c>
      <c r="G82" s="5">
        <v>3.339740629431863E-2</v>
      </c>
      <c r="H82">
        <v>-803.95595300000002</v>
      </c>
      <c r="I82" s="5">
        <v>1.3811484095085744</v>
      </c>
      <c r="J82" s="5">
        <v>6.5708749059082971E-2</v>
      </c>
      <c r="K82" s="6">
        <v>-803.92611999999997</v>
      </c>
      <c r="L82" s="5">
        <v>2.1090594295256047</v>
      </c>
      <c r="M82" s="5">
        <v>2.7660704337763246E-2</v>
      </c>
    </row>
    <row r="83" spans="1:13" x14ac:dyDescent="0.45">
      <c r="A83" t="s">
        <v>18</v>
      </c>
      <c r="B83">
        <v>-804.64098200000001</v>
      </c>
      <c r="C83" s="5">
        <v>0.86094303396651495</v>
      </c>
      <c r="D83" s="5">
        <v>0.17084614751873742</v>
      </c>
      <c r="E83">
        <v>-804.37758599999995</v>
      </c>
      <c r="F83" s="5">
        <v>0.10667661501602572</v>
      </c>
      <c r="G83" s="5">
        <v>0.4269699303055024</v>
      </c>
      <c r="H83">
        <v>-803.95714799999996</v>
      </c>
      <c r="I83" s="5">
        <v>0.63127455704699509</v>
      </c>
      <c r="J83" s="5">
        <v>0.23296234295962592</v>
      </c>
      <c r="K83">
        <v>-803.92948100000001</v>
      </c>
      <c r="L83" s="10">
        <v>0</v>
      </c>
      <c r="M83" s="5">
        <v>0.97233929566223676</v>
      </c>
    </row>
    <row r="84" spans="1:13" x14ac:dyDescent="0.45">
      <c r="A84" t="s">
        <v>19</v>
      </c>
      <c r="B84">
        <v>-804.64235399999995</v>
      </c>
      <c r="C84">
        <v>0</v>
      </c>
      <c r="D84" s="5">
        <v>0.73060420217050603</v>
      </c>
      <c r="E84">
        <v>-804.37775599999998</v>
      </c>
      <c r="F84" s="10">
        <v>0</v>
      </c>
      <c r="G84" s="5">
        <v>0.51120131177271755</v>
      </c>
      <c r="H84">
        <v>-803.95815400000004</v>
      </c>
      <c r="I84">
        <v>0</v>
      </c>
      <c r="J84" s="5">
        <v>0.67610504795558846</v>
      </c>
    </row>
    <row r="85" spans="1:13" x14ac:dyDescent="0.45">
      <c r="A85" t="s">
        <v>44</v>
      </c>
      <c r="B85">
        <v>-804.63933899999995</v>
      </c>
      <c r="C85" s="5">
        <v>1.891941142503059</v>
      </c>
      <c r="D85" s="5">
        <v>2.9983112392394821E-2</v>
      </c>
      <c r="E85">
        <v>-804.37502800000004</v>
      </c>
      <c r="F85" s="5">
        <v>1.7118459159583788</v>
      </c>
      <c r="G85" s="5">
        <v>2.8431351627461444E-2</v>
      </c>
      <c r="H85">
        <v>-803.95504900000003</v>
      </c>
      <c r="I85" s="5">
        <v>1.9484169975031504</v>
      </c>
      <c r="J85" s="5">
        <v>2.5223860025702739E-2</v>
      </c>
    </row>
    <row r="86" spans="1:13" x14ac:dyDescent="0.45">
      <c r="A86" t="s">
        <v>80</v>
      </c>
    </row>
    <row r="87" spans="1:13" x14ac:dyDescent="0.45">
      <c r="A87" t="s">
        <v>17</v>
      </c>
      <c r="B87" s="6">
        <v>-647.4556</v>
      </c>
      <c r="C87" s="5">
        <v>0</v>
      </c>
      <c r="D87" s="5">
        <v>0.66491704862669598</v>
      </c>
      <c r="E87">
        <v>-647.27883099999997</v>
      </c>
      <c r="F87" s="10">
        <v>0</v>
      </c>
      <c r="G87" s="5">
        <v>0.78135998745154778</v>
      </c>
      <c r="H87">
        <v>-646.96774300000004</v>
      </c>
      <c r="I87">
        <v>0</v>
      </c>
      <c r="J87" s="5">
        <v>0.56245402681967394</v>
      </c>
      <c r="K87">
        <v>-646.95050200000003</v>
      </c>
      <c r="L87">
        <v>0</v>
      </c>
      <c r="M87" s="5">
        <v>0.77842699772394308</v>
      </c>
    </row>
    <row r="88" spans="1:13" x14ac:dyDescent="0.45">
      <c r="A88" t="s">
        <v>18</v>
      </c>
      <c r="B88" s="6">
        <v>-647.45432900000003</v>
      </c>
      <c r="C88" s="5">
        <v>0.79756457448385099</v>
      </c>
      <c r="D88" s="5">
        <v>0.17304032639657299</v>
      </c>
      <c r="E88">
        <v>-647.27664600000003</v>
      </c>
      <c r="F88" s="5">
        <v>1.3711082574625839</v>
      </c>
      <c r="G88" s="5">
        <v>7.7235984524516799E-2</v>
      </c>
      <c r="H88">
        <v>-646.96628499999997</v>
      </c>
      <c r="I88" s="5">
        <v>0.91490885104428299</v>
      </c>
      <c r="J88" s="5">
        <v>0.12007504320463497</v>
      </c>
      <c r="K88" s="6">
        <v>-646.94722000000002</v>
      </c>
      <c r="L88" s="5">
        <v>2.0594861790080858</v>
      </c>
      <c r="M88" s="5">
        <v>2.4076913342243409E-2</v>
      </c>
    </row>
    <row r="89" spans="1:13" x14ac:dyDescent="0.45">
      <c r="A89" t="s">
        <v>19</v>
      </c>
      <c r="B89" s="6">
        <v>-647.45426699999996</v>
      </c>
      <c r="C89" s="5">
        <v>0.83647016352830295</v>
      </c>
      <c r="D89" s="5">
        <v>0.162042624976731</v>
      </c>
      <c r="E89">
        <v>-647.27721699999995</v>
      </c>
      <c r="F89" s="5">
        <v>1.0128003330111495</v>
      </c>
      <c r="G89" s="5">
        <v>0.14140402802393545</v>
      </c>
      <c r="H89">
        <v>-646.96720300000004</v>
      </c>
      <c r="I89" s="5">
        <v>0.3388551300005479</v>
      </c>
      <c r="J89" s="5">
        <v>0.31747092997569099</v>
      </c>
      <c r="K89">
        <v>-646.949207</v>
      </c>
      <c r="L89" s="5">
        <v>0.81262480251716718</v>
      </c>
      <c r="M89" s="5">
        <v>0.19749608893381349</v>
      </c>
    </row>
    <row r="90" spans="1:13" x14ac:dyDescent="0.45">
      <c r="A90" t="s">
        <v>49</v>
      </c>
    </row>
    <row r="91" spans="1:13" x14ac:dyDescent="0.45">
      <c r="A91" t="s">
        <v>17</v>
      </c>
      <c r="B91">
        <v>-843.94656699999996</v>
      </c>
      <c r="C91" s="5">
        <v>2.8852886809919824</v>
      </c>
      <c r="D91" s="5">
        <v>7.5421493402056047E-3</v>
      </c>
      <c r="E91">
        <v>-843.66361700000004</v>
      </c>
      <c r="F91" s="5">
        <v>2.0356408179969501</v>
      </c>
      <c r="G91" s="5">
        <v>3.0488866172496371E-2</v>
      </c>
      <c r="H91">
        <v>-843.21464100000003</v>
      </c>
      <c r="I91" s="5">
        <v>2.4748974679580273</v>
      </c>
      <c r="J91" s="5">
        <v>1.4643373951870459E-2</v>
      </c>
      <c r="K91">
        <v>-843.18109200000004</v>
      </c>
      <c r="L91" s="5">
        <v>3.733054015491768</v>
      </c>
      <c r="M91" s="5">
        <v>1.826215093573185E-3</v>
      </c>
    </row>
    <row r="92" spans="1:13" x14ac:dyDescent="0.45">
      <c r="A92" t="s">
        <v>18</v>
      </c>
      <c r="B92">
        <v>-843.95116499999995</v>
      </c>
      <c r="C92">
        <v>0</v>
      </c>
      <c r="D92" s="5">
        <v>0.98272259031617004</v>
      </c>
      <c r="E92">
        <v>-843.66686100000004</v>
      </c>
      <c r="F92" s="10">
        <v>0</v>
      </c>
      <c r="G92" s="5">
        <v>0.9468464296768353</v>
      </c>
      <c r="H92">
        <v>-843.21858499999996</v>
      </c>
      <c r="I92">
        <v>0</v>
      </c>
      <c r="J92" s="5">
        <v>0.95445943166177583</v>
      </c>
      <c r="K92">
        <v>-843.18704100000002</v>
      </c>
      <c r="L92">
        <v>0</v>
      </c>
      <c r="M92" s="5">
        <v>0.99518855779370829</v>
      </c>
    </row>
    <row r="93" spans="1:13" x14ac:dyDescent="0.45">
      <c r="A93" t="s">
        <v>19</v>
      </c>
      <c r="B93">
        <v>-843.94680800000003</v>
      </c>
      <c r="C93" s="5">
        <v>2.7340588914457635</v>
      </c>
      <c r="D93" s="5">
        <v>9.7352603436243763E-3</v>
      </c>
      <c r="E93">
        <v>-843.66333699999996</v>
      </c>
      <c r="F93" s="5">
        <v>2.2113434780527204</v>
      </c>
      <c r="G93" s="5">
        <v>2.2664704150668374E-2</v>
      </c>
      <c r="H93">
        <v>-843.21534599999995</v>
      </c>
      <c r="I93" s="5">
        <v>2.0325032705048716</v>
      </c>
      <c r="J93" s="5">
        <v>3.0897194386353643E-2</v>
      </c>
      <c r="K93">
        <v>-843.181556</v>
      </c>
      <c r="L93" s="5">
        <v>3.4418896075134917</v>
      </c>
      <c r="M93" s="5">
        <v>2.9852271127182809E-3</v>
      </c>
    </row>
    <row r="94" spans="1:13" x14ac:dyDescent="0.45">
      <c r="A94" t="s">
        <v>54</v>
      </c>
    </row>
    <row r="95" spans="1:13" x14ac:dyDescent="0.45">
      <c r="A95" t="s">
        <v>17</v>
      </c>
      <c r="B95">
        <v>-686.76578800000004</v>
      </c>
      <c r="C95">
        <v>0</v>
      </c>
      <c r="D95" s="5">
        <v>0.95493534725573581</v>
      </c>
      <c r="E95">
        <v>-686.56674599999997</v>
      </c>
      <c r="F95" s="10">
        <v>0</v>
      </c>
      <c r="G95" s="5">
        <v>0.86614715691801836</v>
      </c>
      <c r="H95">
        <v>-686.22952199999997</v>
      </c>
      <c r="I95">
        <v>0</v>
      </c>
      <c r="J95" s="5">
        <v>0.93534024572738184</v>
      </c>
      <c r="K95">
        <v>-686.20882200000005</v>
      </c>
      <c r="L95">
        <v>0</v>
      </c>
      <c r="M95" s="5">
        <v>0.51090929483406577</v>
      </c>
    </row>
    <row r="96" spans="1:13" x14ac:dyDescent="0.45">
      <c r="A96" t="s">
        <v>18</v>
      </c>
      <c r="B96">
        <v>-686.76249199999995</v>
      </c>
      <c r="C96" s="5">
        <v>2.0682713120572451</v>
      </c>
      <c r="D96" s="5">
        <v>2.9101630882187212E-2</v>
      </c>
      <c r="E96">
        <v>-686.56423800000005</v>
      </c>
      <c r="F96" s="5">
        <v>1.5737938259502289</v>
      </c>
      <c r="G96" s="5">
        <v>6.0812146379451343E-2</v>
      </c>
      <c r="H96">
        <v>-686.22650499999997</v>
      </c>
      <c r="I96" s="5">
        <v>1.8931961614998905</v>
      </c>
      <c r="J96" s="5">
        <v>3.8304009036625515E-2</v>
      </c>
      <c r="K96">
        <v>-686.20876799999996</v>
      </c>
      <c r="L96" s="5">
        <v>3.3885513057126448E-2</v>
      </c>
      <c r="M96" s="5">
        <v>0.48250908739033238</v>
      </c>
    </row>
    <row r="97" spans="1:13" x14ac:dyDescent="0.45">
      <c r="A97" t="s">
        <v>19</v>
      </c>
      <c r="B97">
        <v>-686.76192500000002</v>
      </c>
      <c r="C97" s="5">
        <v>2.4240691985150167</v>
      </c>
      <c r="D97" s="5">
        <v>1.5963021862077018E-2</v>
      </c>
      <c r="E97">
        <v>-686.56441099999995</v>
      </c>
      <c r="F97" s="5">
        <v>1.4652346825102958</v>
      </c>
      <c r="G97" s="5">
        <v>7.3040696702530286E-2</v>
      </c>
      <c r="H97">
        <v>-686.22615199999996</v>
      </c>
      <c r="I97" s="5">
        <v>2.1147070150113461</v>
      </c>
      <c r="J97" s="5">
        <v>2.6355745235992652E-2</v>
      </c>
      <c r="K97">
        <v>-686.20471299999997</v>
      </c>
      <c r="L97" s="5">
        <v>2.5784365355533141</v>
      </c>
      <c r="M97" s="5">
        <v>6.5816177756017925E-3</v>
      </c>
    </row>
    <row r="98" spans="1:13" x14ac:dyDescent="0.45">
      <c r="A98" t="s">
        <v>58</v>
      </c>
    </row>
    <row r="99" spans="1:13" x14ac:dyDescent="0.45">
      <c r="A99" t="s">
        <v>17</v>
      </c>
      <c r="B99" s="6">
        <v>-650.83040300000005</v>
      </c>
      <c r="C99" s="5">
        <v>0</v>
      </c>
      <c r="D99" s="5">
        <v>0.98829056393402748</v>
      </c>
      <c r="E99">
        <v>-650.63253599999996</v>
      </c>
      <c r="F99" s="10">
        <v>0</v>
      </c>
      <c r="G99" s="5">
        <v>0.99012884086319064</v>
      </c>
      <c r="H99">
        <v>-650.322495</v>
      </c>
      <c r="I99">
        <v>0</v>
      </c>
      <c r="J99" s="5">
        <v>0.98922029622673424</v>
      </c>
      <c r="K99">
        <v>-650.29731800000002</v>
      </c>
      <c r="L99">
        <v>0</v>
      </c>
      <c r="M99" s="5">
        <v>0.99906424989325715</v>
      </c>
    </row>
    <row r="100" spans="1:13" x14ac:dyDescent="0.45">
      <c r="A100" t="s">
        <v>18</v>
      </c>
      <c r="B100" s="6">
        <v>-650.82621500000005</v>
      </c>
      <c r="C100" s="5">
        <v>2.6280097859994931</v>
      </c>
      <c r="D100" s="5">
        <v>1.1709436065972599E-2</v>
      </c>
      <c r="E100">
        <v>-650.62818500000003</v>
      </c>
      <c r="F100" s="5">
        <v>2.7302938344552694</v>
      </c>
      <c r="G100" s="5">
        <v>9.8711591368093737E-3</v>
      </c>
      <c r="H100">
        <v>-650.31822799999998</v>
      </c>
      <c r="I100" s="5">
        <v>2.6775830365170119</v>
      </c>
      <c r="J100" s="5">
        <v>1.0779703773265792E-2</v>
      </c>
      <c r="K100">
        <v>-650.29073400000004</v>
      </c>
      <c r="L100" s="5">
        <v>4.1315225479844857</v>
      </c>
      <c r="M100" s="5">
        <v>9.3575010674281235E-4</v>
      </c>
    </row>
    <row r="101" spans="1:13" x14ac:dyDescent="0.45">
      <c r="A101" t="s">
        <v>215</v>
      </c>
      <c r="B101" s="6"/>
      <c r="C101" s="5"/>
      <c r="D101" s="5"/>
      <c r="F101" s="5"/>
      <c r="G101" s="5"/>
      <c r="I101" s="5"/>
      <c r="J101" s="5"/>
      <c r="L101" s="25" t="s">
        <v>216</v>
      </c>
      <c r="M101" s="25" t="s">
        <v>217</v>
      </c>
    </row>
    <row r="102" spans="1:13" x14ac:dyDescent="0.45">
      <c r="A102" t="s">
        <v>17</v>
      </c>
      <c r="C102" s="5"/>
      <c r="D102" s="5"/>
      <c r="F102" s="5"/>
      <c r="G102" s="5"/>
      <c r="I102" s="5"/>
      <c r="J102" s="5"/>
      <c r="K102">
        <v>-1026.5784639999999</v>
      </c>
      <c r="L102" s="10">
        <v>0</v>
      </c>
      <c r="M102" s="5">
        <v>0.71532386018543248</v>
      </c>
    </row>
    <row r="103" spans="1:13" x14ac:dyDescent="0.45">
      <c r="A103" t="s">
        <v>18</v>
      </c>
      <c r="C103" s="5"/>
      <c r="D103" s="5"/>
      <c r="F103" s="5"/>
      <c r="G103" s="5"/>
      <c r="I103" s="5"/>
      <c r="J103" s="5"/>
      <c r="K103">
        <v>-1026.5775610000001</v>
      </c>
      <c r="L103" s="5">
        <v>0.5666410784248207</v>
      </c>
      <c r="M103" s="5">
        <v>0.18772279021453989</v>
      </c>
    </row>
    <row r="104" spans="1:13" x14ac:dyDescent="0.45">
      <c r="A104" t="s">
        <v>19</v>
      </c>
      <c r="C104" s="5"/>
      <c r="D104" s="5"/>
      <c r="F104" s="5"/>
      <c r="G104" s="5"/>
      <c r="I104" s="5"/>
      <c r="J104" s="5"/>
      <c r="K104" s="26">
        <v>-1026.577115</v>
      </c>
      <c r="L104" s="5">
        <v>0.84651031543161448</v>
      </c>
      <c r="M104" s="5">
        <v>9.6953349600027619E-2</v>
      </c>
    </row>
    <row r="105" spans="1:13" x14ac:dyDescent="0.45">
      <c r="A105" t="s">
        <v>233</v>
      </c>
      <c r="B105" s="6"/>
      <c r="C105" s="5"/>
      <c r="D105" s="5"/>
      <c r="F105" s="5"/>
      <c r="G105" s="5"/>
      <c r="I105" s="5"/>
      <c r="J105" s="5"/>
      <c r="L105" s="5"/>
      <c r="M105" s="5"/>
    </row>
    <row r="106" spans="1:13" x14ac:dyDescent="0.45">
      <c r="A106" t="s">
        <v>17</v>
      </c>
      <c r="B106" s="6"/>
      <c r="C106" s="5"/>
      <c r="D106" s="5"/>
      <c r="F106" s="5"/>
      <c r="G106" s="5"/>
      <c r="I106" s="5"/>
      <c r="J106" s="5"/>
      <c r="K106">
        <v>-684.77385900000002</v>
      </c>
      <c r="L106" s="10">
        <v>0</v>
      </c>
      <c r="M106" s="5">
        <v>0.54983367387159532</v>
      </c>
    </row>
    <row r="107" spans="1:13" x14ac:dyDescent="0.45">
      <c r="A107" t="s">
        <v>18</v>
      </c>
      <c r="B107" s="6"/>
      <c r="C107" s="5"/>
      <c r="D107" s="5"/>
      <c r="F107" s="5"/>
      <c r="G107" s="5"/>
      <c r="I107" s="5"/>
      <c r="J107" s="5"/>
      <c r="K107">
        <v>-684.77372400000002</v>
      </c>
      <c r="L107" s="5">
        <v>8.4713782500136975E-2</v>
      </c>
      <c r="M107" s="5">
        <v>0.45016632612840463</v>
      </c>
    </row>
    <row r="108" spans="1:13" x14ac:dyDescent="0.45">
      <c r="A108" t="s">
        <v>68</v>
      </c>
    </row>
    <row r="109" spans="1:13" x14ac:dyDescent="0.45">
      <c r="A109" t="s">
        <v>60</v>
      </c>
      <c r="C109">
        <v>1.9872000000000001</v>
      </c>
      <c r="D109" t="s">
        <v>15</v>
      </c>
    </row>
    <row r="110" spans="1:13" x14ac:dyDescent="0.45">
      <c r="A110" t="s">
        <v>59</v>
      </c>
      <c r="C110">
        <v>627.5095</v>
      </c>
      <c r="D110" t="s">
        <v>16</v>
      </c>
    </row>
    <row r="113" spans="1:11" x14ac:dyDescent="0.45">
      <c r="A113" s="1" t="s">
        <v>265</v>
      </c>
    </row>
    <row r="114" spans="1:11" x14ac:dyDescent="0.45">
      <c r="A114" s="1" t="s">
        <v>127</v>
      </c>
      <c r="B114" s="1"/>
      <c r="C114" s="1" t="s">
        <v>1</v>
      </c>
      <c r="D114" s="1" t="s">
        <v>1</v>
      </c>
      <c r="E114" s="1" t="s">
        <v>128</v>
      </c>
      <c r="F114" s="1" t="s">
        <v>128</v>
      </c>
      <c r="G114" s="1" t="s">
        <v>1</v>
      </c>
      <c r="H114" s="1" t="s">
        <v>1</v>
      </c>
      <c r="I114" s="1" t="s">
        <v>1</v>
      </c>
      <c r="J114" s="1" t="s">
        <v>2</v>
      </c>
      <c r="K114" s="1" t="s">
        <v>151</v>
      </c>
    </row>
    <row r="115" spans="1:11" x14ac:dyDescent="0.45">
      <c r="A115" s="2" t="s">
        <v>165</v>
      </c>
      <c r="B115" s="1"/>
      <c r="C115" s="1" t="s">
        <v>1</v>
      </c>
      <c r="D115" s="1" t="s">
        <v>1</v>
      </c>
      <c r="E115" s="1" t="s">
        <v>1</v>
      </c>
      <c r="F115" s="1" t="s">
        <v>128</v>
      </c>
      <c r="G115" s="1" t="s">
        <v>1</v>
      </c>
      <c r="H115" s="1" t="s">
        <v>1</v>
      </c>
      <c r="I115" s="1" t="s">
        <v>2</v>
      </c>
      <c r="J115" s="1" t="s">
        <v>2</v>
      </c>
      <c r="K115" s="1" t="s">
        <v>151</v>
      </c>
    </row>
    <row r="116" spans="1:11" x14ac:dyDescent="0.45">
      <c r="A116" s="1" t="s">
        <v>166</v>
      </c>
      <c r="B116" s="1" t="s">
        <v>167</v>
      </c>
      <c r="C116" s="1" t="s">
        <v>3</v>
      </c>
      <c r="D116" s="1" t="s">
        <v>4</v>
      </c>
      <c r="E116" s="1" t="s">
        <v>4</v>
      </c>
      <c r="F116" s="1" t="s">
        <v>4</v>
      </c>
      <c r="G116" s="1" t="s">
        <v>5</v>
      </c>
      <c r="H116" s="1" t="s">
        <v>6</v>
      </c>
      <c r="I116" s="1" t="s">
        <v>4</v>
      </c>
      <c r="J116" s="1" t="s">
        <v>4</v>
      </c>
      <c r="K116" s="1" t="s">
        <v>21</v>
      </c>
    </row>
    <row r="117" spans="1:11" x14ac:dyDescent="0.45">
      <c r="A117" t="s">
        <v>7</v>
      </c>
      <c r="B117">
        <v>-238</v>
      </c>
      <c r="C117" s="5">
        <v>-271.29910000000001</v>
      </c>
      <c r="D117" s="5">
        <v>-272.99420000000003</v>
      </c>
      <c r="E117" s="5">
        <v>-271.27550000000002</v>
      </c>
      <c r="F117" s="5">
        <v>-284.76260000000008</v>
      </c>
      <c r="G117" s="5">
        <v>-271.57190000000003</v>
      </c>
      <c r="H117" s="5">
        <v>-270.45919999999995</v>
      </c>
      <c r="I117" s="5">
        <v>-281.25209999999998</v>
      </c>
      <c r="J117" s="5">
        <v>-280.04639999999995</v>
      </c>
      <c r="K117" s="5">
        <v>-284.38809999999995</v>
      </c>
    </row>
    <row r="118" spans="1:11" x14ac:dyDescent="0.45">
      <c r="A118" t="s">
        <v>8</v>
      </c>
      <c r="B118">
        <v>-163.5</v>
      </c>
      <c r="C118" s="5">
        <v>-179.76060000000001</v>
      </c>
      <c r="D118" s="5">
        <v>-177.27070000000003</v>
      </c>
      <c r="E118" s="5">
        <v>-175.69349999999997</v>
      </c>
      <c r="F118" s="5">
        <v>-194.08780000000002</v>
      </c>
      <c r="G118" s="5">
        <v>-174.74670000000003</v>
      </c>
      <c r="H118" s="5">
        <v>-173.81020000000001</v>
      </c>
      <c r="I118" s="5">
        <v>-191.65809999999999</v>
      </c>
      <c r="J118" s="5">
        <v>-189.53379999999999</v>
      </c>
      <c r="K118" s="5">
        <v>-193.01799999999997</v>
      </c>
    </row>
    <row r="119" spans="1:11" x14ac:dyDescent="0.45">
      <c r="A119" t="s">
        <v>9</v>
      </c>
      <c r="B119">
        <v>-98.5</v>
      </c>
      <c r="C119" s="5">
        <v>-107.43639999999999</v>
      </c>
      <c r="D119" s="5">
        <v>-101.68470000000002</v>
      </c>
      <c r="E119" s="5">
        <v>-101.339</v>
      </c>
      <c r="F119" s="5">
        <v>-121.01100000000002</v>
      </c>
      <c r="G119" s="5">
        <v>-99.1952</v>
      </c>
      <c r="H119" s="5">
        <v>-97.693699999999978</v>
      </c>
      <c r="I119" s="5">
        <v>-119.88800000000003</v>
      </c>
      <c r="J119" s="5">
        <v>-119.67969999999997</v>
      </c>
      <c r="K119" s="5">
        <v>-123.05419999999998</v>
      </c>
    </row>
    <row r="120" spans="1:11" x14ac:dyDescent="0.45">
      <c r="A120" t="s">
        <v>10</v>
      </c>
      <c r="B120">
        <v>-61.58</v>
      </c>
      <c r="C120" s="5">
        <v>-64.42919999999998</v>
      </c>
      <c r="D120" s="5">
        <v>-58.073899999999981</v>
      </c>
      <c r="E120" s="5">
        <v>-61.440699999999993</v>
      </c>
      <c r="F120" s="5">
        <v>-78.385400000000004</v>
      </c>
      <c r="G120" s="5">
        <v>-56.630700000000047</v>
      </c>
      <c r="H120" s="5">
        <v>-54.147100000000023</v>
      </c>
      <c r="I120" s="5">
        <v>-76.900199999999984</v>
      </c>
      <c r="J120" s="5">
        <v>-80.974899999999991</v>
      </c>
      <c r="K120" s="5">
        <v>-84.185099999999977</v>
      </c>
    </row>
    <row r="121" spans="1:11" x14ac:dyDescent="0.45">
      <c r="A121" t="s">
        <v>11</v>
      </c>
      <c r="B121">
        <v>-5.28</v>
      </c>
      <c r="C121" s="5">
        <v>-4.0532000000000039</v>
      </c>
      <c r="D121" s="5">
        <v>0.30779999999998608</v>
      </c>
      <c r="E121" s="5">
        <v>-3.182200000000023</v>
      </c>
      <c r="F121" s="5">
        <v>-12.057200000000023</v>
      </c>
      <c r="G121" s="5">
        <v>3.0317000000000007</v>
      </c>
      <c r="H121" s="5">
        <v>6.1240999999999985</v>
      </c>
      <c r="I121" s="5">
        <v>-16.254099999999994</v>
      </c>
      <c r="J121" s="5">
        <v>-19.877399999999966</v>
      </c>
      <c r="K121" s="5">
        <v>-20.928600000000017</v>
      </c>
    </row>
    <row r="122" spans="1:11" x14ac:dyDescent="0.45">
      <c r="A122" t="s">
        <v>12</v>
      </c>
      <c r="B122">
        <v>133.30000000000001</v>
      </c>
      <c r="C122" s="5">
        <v>171.90379999999999</v>
      </c>
      <c r="D122" s="5">
        <v>170.7833</v>
      </c>
      <c r="E122" s="5">
        <v>161.5104</v>
      </c>
      <c r="F122" s="5">
        <v>158.03519999999997</v>
      </c>
      <c r="G122" s="5">
        <v>168.25479999999999</v>
      </c>
      <c r="H122" s="5">
        <v>170.87869999999998</v>
      </c>
      <c r="I122" s="5">
        <v>164.334</v>
      </c>
      <c r="J122" s="5">
        <v>160.02880000000002</v>
      </c>
      <c r="K122" s="5">
        <v>161.6936</v>
      </c>
    </row>
    <row r="123" spans="1:11" x14ac:dyDescent="0.45">
      <c r="A123" t="s">
        <v>152</v>
      </c>
      <c r="B123">
        <v>141.41</v>
      </c>
      <c r="C123" s="5">
        <v>164.93507720168279</v>
      </c>
      <c r="D123" s="5">
        <v>161.66737769134602</v>
      </c>
      <c r="E123" s="5">
        <v>152.65172776363298</v>
      </c>
      <c r="F123" s="5">
        <v>150.2436119090944</v>
      </c>
      <c r="G123" s="5">
        <v>160.18468774792282</v>
      </c>
      <c r="H123" s="5">
        <v>162.62968267992738</v>
      </c>
      <c r="I123" s="5">
        <v>154.89452160900964</v>
      </c>
      <c r="J123" s="5">
        <v>151.2177747102823</v>
      </c>
      <c r="K123" s="5">
        <v>153.06916247772804</v>
      </c>
    </row>
    <row r="124" spans="1:11" x14ac:dyDescent="0.45">
      <c r="A124" t="s">
        <v>153</v>
      </c>
      <c r="B124">
        <v>219.79</v>
      </c>
      <c r="C124" s="5">
        <v>263.85719999999998</v>
      </c>
      <c r="D124" s="5">
        <v>256.77460000000002</v>
      </c>
      <c r="E124" s="5">
        <v>262.68580000000003</v>
      </c>
      <c r="F124" s="5">
        <v>251.56919999999997</v>
      </c>
      <c r="G124" s="5">
        <v>259.30149999999998</v>
      </c>
      <c r="H124" s="5">
        <v>259.32929999999999</v>
      </c>
      <c r="I124" s="5">
        <v>232.95830000000001</v>
      </c>
      <c r="J124" s="5">
        <v>235.89320000000004</v>
      </c>
      <c r="K124" s="5">
        <v>236.79750000000001</v>
      </c>
    </row>
    <row r="125" spans="1:11" x14ac:dyDescent="0.45">
      <c r="A125" t="s">
        <v>154</v>
      </c>
      <c r="B125">
        <v>-105.3</v>
      </c>
      <c r="C125" s="5">
        <v>-145.09640000000002</v>
      </c>
      <c r="D125" s="5">
        <v>-135.53289999999998</v>
      </c>
      <c r="E125" s="5">
        <v>-131.3734</v>
      </c>
      <c r="F125" s="5">
        <v>-137.50640000000004</v>
      </c>
      <c r="G125" s="5">
        <v>-129.84660000000002</v>
      </c>
      <c r="H125" s="5">
        <v>-132.25360000000001</v>
      </c>
      <c r="I125" s="5">
        <v>-141.29950000000002</v>
      </c>
      <c r="J125" s="5">
        <v>-139.11869999999999</v>
      </c>
      <c r="K125" s="5">
        <v>-161.33760000000001</v>
      </c>
    </row>
    <row r="126" spans="1:11" x14ac:dyDescent="0.45">
      <c r="A126" t="s">
        <v>155</v>
      </c>
      <c r="B126">
        <v>-28</v>
      </c>
      <c r="C126" s="5">
        <v>-30.290999999999997</v>
      </c>
      <c r="D126" s="5">
        <v>-28.93889999999999</v>
      </c>
      <c r="E126" s="5">
        <v>-20.823399999999992</v>
      </c>
      <c r="F126" s="5">
        <v>-18.603600000000029</v>
      </c>
      <c r="G126" s="5">
        <v>-30.373100000000022</v>
      </c>
      <c r="H126" s="5">
        <v>-31.249700000000018</v>
      </c>
      <c r="I126" s="5">
        <v>-28.248699999999985</v>
      </c>
      <c r="J126" s="5">
        <v>-28.175700000000006</v>
      </c>
      <c r="K126" s="5">
        <v>-28.962699999999984</v>
      </c>
    </row>
    <row r="127" spans="1:11" x14ac:dyDescent="0.45">
      <c r="A127" t="s">
        <v>156</v>
      </c>
      <c r="B127">
        <v>-18.100000000000001</v>
      </c>
      <c r="C127" s="5">
        <v>-26.884400000000028</v>
      </c>
      <c r="D127" s="5">
        <v>-24.696399999999983</v>
      </c>
      <c r="E127" s="5">
        <v>-22.24939999999998</v>
      </c>
      <c r="F127" s="5">
        <v>-21.756700000000023</v>
      </c>
      <c r="G127" s="5">
        <v>-24.533299999999997</v>
      </c>
      <c r="H127" s="5">
        <v>-24.094299999999976</v>
      </c>
      <c r="I127" s="5">
        <v>-24.712400000000002</v>
      </c>
      <c r="J127" s="5">
        <v>-23.398699999999963</v>
      </c>
      <c r="K127" s="5">
        <v>-28.870400000000018</v>
      </c>
    </row>
    <row r="128" spans="1:11" x14ac:dyDescent="0.45">
      <c r="A128" t="s">
        <v>157</v>
      </c>
      <c r="B128">
        <v>1.9</v>
      </c>
      <c r="C128" s="5">
        <v>-3.4153590894332524</v>
      </c>
      <c r="D128" s="5">
        <v>-3.6292630295309891</v>
      </c>
      <c r="E128" s="5">
        <v>-1.5999346018639926</v>
      </c>
      <c r="F128" s="5">
        <v>4.7316409444476903E-2</v>
      </c>
      <c r="G128" s="5">
        <v>-3.3339566729957255</v>
      </c>
      <c r="H128" s="5">
        <v>-3.9314889955043668</v>
      </c>
      <c r="I128" s="5">
        <v>-2.7192240364526583</v>
      </c>
      <c r="J128" s="5">
        <v>-2.6620913398759285</v>
      </c>
      <c r="K128" s="5">
        <v>-3.6326812877861698</v>
      </c>
    </row>
    <row r="129" spans="1:11" x14ac:dyDescent="0.45">
      <c r="A129" t="s">
        <v>158</v>
      </c>
      <c r="B129">
        <v>4.54</v>
      </c>
      <c r="C129" s="5">
        <v>-2.5946344088261526</v>
      </c>
      <c r="D129" s="5">
        <v>-1.4722822784316349</v>
      </c>
      <c r="E129" s="5">
        <v>1.6739706527029057</v>
      </c>
      <c r="F129" s="5">
        <v>4.0622002552653385</v>
      </c>
      <c r="G129" s="5">
        <v>-0.10288342588916066</v>
      </c>
      <c r="H129" s="5">
        <v>0.75496844640827021</v>
      </c>
      <c r="I129" s="5">
        <v>-0.65273841644108188</v>
      </c>
      <c r="J129" s="5">
        <v>-0.32517043216586217</v>
      </c>
      <c r="K129" s="5">
        <v>-2.8737978214387567</v>
      </c>
    </row>
    <row r="130" spans="1:11" x14ac:dyDescent="0.45">
      <c r="A130" t="s">
        <v>159</v>
      </c>
      <c r="B130">
        <v>6.4</v>
      </c>
      <c r="C130" s="5">
        <v>-16.238800000000026</v>
      </c>
      <c r="D130" s="5">
        <v>-7.9304000000000201</v>
      </c>
      <c r="E130" s="5">
        <v>-1.0303000000000111</v>
      </c>
      <c r="F130" s="5">
        <v>-0.95430000000004611</v>
      </c>
      <c r="G130" s="5">
        <v>-1.5132000000000403</v>
      </c>
      <c r="H130" s="5">
        <v>-3.2074000000000069</v>
      </c>
      <c r="I130" s="5">
        <v>-14.547200000000032</v>
      </c>
      <c r="J130" s="5">
        <v>-11.645799999999952</v>
      </c>
      <c r="K130" s="5">
        <v>-13.906400000000019</v>
      </c>
    </row>
    <row r="131" spans="1:11" x14ac:dyDescent="0.45">
      <c r="A131" t="s">
        <v>160</v>
      </c>
      <c r="B131">
        <v>11.3</v>
      </c>
      <c r="C131" s="5">
        <v>2.0991836528682484</v>
      </c>
      <c r="D131" s="5">
        <v>3.8651285140795721</v>
      </c>
      <c r="E131" s="5">
        <v>5.5038286016565507</v>
      </c>
      <c r="F131" s="5">
        <v>7.5500904290948938</v>
      </c>
      <c r="G131" s="5">
        <v>5.2275059310995289</v>
      </c>
      <c r="H131" s="5">
        <v>6.1838896527638099</v>
      </c>
      <c r="I131" s="5">
        <v>4.6738897464955471</v>
      </c>
      <c r="J131" s="5">
        <v>5.1444624392438527</v>
      </c>
      <c r="K131" s="5">
        <v>1.349724179436862</v>
      </c>
    </row>
    <row r="132" spans="1:11" x14ac:dyDescent="0.45">
      <c r="A132" t="s">
        <v>161</v>
      </c>
      <c r="B132">
        <v>23.17</v>
      </c>
      <c r="C132" s="5">
        <v>11.338799999999992</v>
      </c>
      <c r="D132" s="5">
        <v>16.885199999999998</v>
      </c>
      <c r="E132" s="5">
        <v>16.38900000000001</v>
      </c>
      <c r="F132" s="5">
        <v>15.702199999999948</v>
      </c>
      <c r="G132" s="5">
        <v>26.258799999999951</v>
      </c>
      <c r="H132" s="5">
        <v>27.979000000000013</v>
      </c>
      <c r="I132" s="5">
        <v>6.0980999999999881</v>
      </c>
      <c r="J132" s="5">
        <v>5.10450000000003</v>
      </c>
      <c r="K132" s="5">
        <v>3.9209999999999923</v>
      </c>
    </row>
    <row r="133" spans="1:11" x14ac:dyDescent="0.45">
      <c r="A133" t="s">
        <v>162</v>
      </c>
      <c r="B133">
        <v>25.1</v>
      </c>
      <c r="C133" s="5">
        <v>7.9046000000000163</v>
      </c>
      <c r="D133" s="5">
        <v>21.381899999999973</v>
      </c>
      <c r="E133" s="5">
        <v>22.652499999999975</v>
      </c>
      <c r="F133" s="5">
        <v>15.126299999999958</v>
      </c>
      <c r="G133" s="5">
        <v>29.717299999999966</v>
      </c>
      <c r="H133" s="5">
        <v>27.742799999999988</v>
      </c>
      <c r="I133" s="5">
        <v>8.9832999999999856</v>
      </c>
      <c r="J133" s="5">
        <v>8.375</v>
      </c>
      <c r="K133" s="5">
        <v>7.4805999999999813</v>
      </c>
    </row>
    <row r="134" spans="1:11" x14ac:dyDescent="0.45">
      <c r="A134" t="s">
        <v>163</v>
      </c>
      <c r="B134">
        <v>28.61</v>
      </c>
      <c r="C134" s="5">
        <v>27.216008182053145</v>
      </c>
      <c r="D134" s="5">
        <v>28.218894857552669</v>
      </c>
      <c r="E134" s="5">
        <v>29.761738488077526</v>
      </c>
      <c r="F134" s="5">
        <v>32.557214256717884</v>
      </c>
      <c r="G134" s="5">
        <v>29.402548817808224</v>
      </c>
      <c r="H134" s="5">
        <v>29.831876013580739</v>
      </c>
      <c r="I134" s="5">
        <v>26.901138212260548</v>
      </c>
      <c r="J134" s="5">
        <v>26.595550235597671</v>
      </c>
      <c r="K134" s="5">
        <v>22.560939805996497</v>
      </c>
    </row>
    <row r="135" spans="1:11" x14ac:dyDescent="0.45">
      <c r="A135" t="s">
        <v>22</v>
      </c>
      <c r="B135">
        <v>29.1</v>
      </c>
      <c r="C135" s="5">
        <v>14.745000000000005</v>
      </c>
      <c r="D135" s="5">
        <v>20.227100000000007</v>
      </c>
      <c r="E135" s="5">
        <v>21.776099999999985</v>
      </c>
      <c r="F135" s="5">
        <v>23.7226</v>
      </c>
      <c r="G135" s="5">
        <v>25.584299999999985</v>
      </c>
      <c r="H135" s="5">
        <v>26.581700000000012</v>
      </c>
      <c r="I135" s="5">
        <v>14.234199999999987</v>
      </c>
      <c r="J135" s="5">
        <v>14.363400000000013</v>
      </c>
      <c r="K135" s="5">
        <v>7.338799999999992</v>
      </c>
    </row>
    <row r="136" spans="1:11" x14ac:dyDescent="0.45">
      <c r="A136" t="s">
        <v>164</v>
      </c>
      <c r="B136">
        <v>32.299999999999997</v>
      </c>
      <c r="C136" s="5">
        <v>30.66225321680804</v>
      </c>
      <c r="D136" s="5">
        <v>32.642720740460135</v>
      </c>
      <c r="E136" s="5">
        <v>33.323609570176615</v>
      </c>
      <c r="F136" s="5">
        <v>35.741254664181895</v>
      </c>
      <c r="G136" s="5">
        <v>34.125511376137979</v>
      </c>
      <c r="H136" s="5">
        <v>34.477964336130526</v>
      </c>
      <c r="I136" s="5">
        <v>31.2848904450492</v>
      </c>
      <c r="J136" s="5">
        <v>30.781369787380299</v>
      </c>
      <c r="K136" s="5">
        <v>26.080323312924918</v>
      </c>
    </row>
    <row r="137" spans="1:11" x14ac:dyDescent="0.45">
      <c r="A137" t="s">
        <v>23</v>
      </c>
      <c r="B137">
        <v>38.79</v>
      </c>
      <c r="C137" s="5">
        <v>17.645699999999977</v>
      </c>
      <c r="D137" s="5">
        <v>27.2928</v>
      </c>
      <c r="E137" s="5">
        <v>28.661699999999996</v>
      </c>
      <c r="F137" s="5">
        <v>29.575099999999964</v>
      </c>
      <c r="G137" s="5">
        <v>33.131299999999953</v>
      </c>
      <c r="H137" s="5">
        <v>31.809100000000001</v>
      </c>
      <c r="I137" s="5">
        <v>20.268100000000004</v>
      </c>
      <c r="J137" s="5">
        <v>19.524699999999996</v>
      </c>
      <c r="K137" s="5">
        <v>6.8221000000000345</v>
      </c>
    </row>
    <row r="138" spans="1:11" x14ac:dyDescent="0.45">
      <c r="A138" t="s">
        <v>205</v>
      </c>
      <c r="B138">
        <v>50.3</v>
      </c>
      <c r="C138" s="5">
        <v>41.81373004530829</v>
      </c>
      <c r="D138" s="5">
        <v>47.674484201508051</v>
      </c>
      <c r="E138" s="5">
        <v>48.021101892071471</v>
      </c>
      <c r="F138" s="5">
        <v>51.267868872952448</v>
      </c>
      <c r="G138" s="5">
        <v>51.095378844903365</v>
      </c>
      <c r="H138" s="5">
        <v>50.853010894774286</v>
      </c>
      <c r="I138" s="5">
        <v>43.908202943685723</v>
      </c>
      <c r="J138" s="5">
        <v>43.036463076896013</v>
      </c>
      <c r="K138" s="5">
        <v>33.41581166125502</v>
      </c>
    </row>
    <row r="139" spans="1:11" x14ac:dyDescent="0.45">
      <c r="A139" t="s">
        <v>234</v>
      </c>
      <c r="B139">
        <v>-162.6</v>
      </c>
      <c r="C139" s="5"/>
      <c r="D139" s="5"/>
      <c r="E139" s="5"/>
      <c r="F139" s="5"/>
      <c r="G139" s="5"/>
      <c r="H139" s="5"/>
      <c r="I139" s="5"/>
      <c r="J139" s="5"/>
      <c r="K139" s="5">
        <v>-158.84734781824017</v>
      </c>
    </row>
    <row r="140" spans="1:11" x14ac:dyDescent="0.45">
      <c r="A140" t="s">
        <v>235</v>
      </c>
      <c r="B140">
        <v>-179.1</v>
      </c>
      <c r="C140" s="5"/>
      <c r="D140" s="5"/>
      <c r="E140" s="5"/>
      <c r="F140" s="5"/>
      <c r="G140" s="5"/>
      <c r="H140" s="5"/>
      <c r="J140" s="5"/>
      <c r="K140" s="5">
        <v>-179.76358072580092</v>
      </c>
    </row>
    <row r="141" spans="1:11" x14ac:dyDescent="0.45">
      <c r="A141" t="s">
        <v>218</v>
      </c>
      <c r="B141" s="9">
        <v>-205</v>
      </c>
      <c r="C141" s="5"/>
      <c r="D141" s="5"/>
      <c r="E141" s="5"/>
      <c r="F141" s="5"/>
      <c r="G141" s="5"/>
      <c r="H141" s="5"/>
      <c r="J141" s="5"/>
      <c r="K141" s="5">
        <v>-233.44890461874178</v>
      </c>
    </row>
    <row r="142" spans="1:11" x14ac:dyDescent="0.45">
      <c r="A142" t="s">
        <v>168</v>
      </c>
    </row>
    <row r="143" spans="1:11" x14ac:dyDescent="0.45">
      <c r="A143" t="s">
        <v>169</v>
      </c>
    </row>
    <row r="146" spans="1:19" x14ac:dyDescent="0.45">
      <c r="A146" s="1" t="s">
        <v>170</v>
      </c>
    </row>
    <row r="147" spans="1:19" x14ac:dyDescent="0.45">
      <c r="A147" s="1" t="s">
        <v>127</v>
      </c>
      <c r="C147" s="1" t="s">
        <v>1</v>
      </c>
      <c r="D147" s="1" t="s">
        <v>1</v>
      </c>
      <c r="E147" s="1" t="s">
        <v>128</v>
      </c>
      <c r="F147" s="1" t="s">
        <v>128</v>
      </c>
      <c r="G147" s="1" t="s">
        <v>1</v>
      </c>
      <c r="H147" s="1" t="s">
        <v>1</v>
      </c>
      <c r="I147" s="1" t="s">
        <v>1</v>
      </c>
      <c r="J147" s="1" t="s">
        <v>2</v>
      </c>
      <c r="K147" s="1" t="s">
        <v>151</v>
      </c>
    </row>
    <row r="148" spans="1:19" x14ac:dyDescent="0.45">
      <c r="A148" s="2" t="s">
        <v>0</v>
      </c>
      <c r="C148" s="1" t="s">
        <v>1</v>
      </c>
      <c r="D148" s="1" t="s">
        <v>1</v>
      </c>
      <c r="E148" s="1" t="s">
        <v>1</v>
      </c>
      <c r="F148" s="1" t="s">
        <v>128</v>
      </c>
      <c r="G148" s="1" t="s">
        <v>1</v>
      </c>
      <c r="H148" s="1" t="s">
        <v>1</v>
      </c>
      <c r="I148" s="1" t="s">
        <v>2</v>
      </c>
      <c r="J148" s="1" t="s">
        <v>2</v>
      </c>
      <c r="K148" s="1" t="s">
        <v>151</v>
      </c>
    </row>
    <row r="149" spans="1:19" x14ac:dyDescent="0.45">
      <c r="A149" s="2" t="s">
        <v>136</v>
      </c>
      <c r="B149" s="1"/>
      <c r="C149" s="2" t="s">
        <v>3</v>
      </c>
      <c r="D149" s="1" t="s">
        <v>4</v>
      </c>
      <c r="E149" s="1" t="s">
        <v>4</v>
      </c>
      <c r="F149" s="1" t="s">
        <v>4</v>
      </c>
      <c r="G149" s="2" t="s">
        <v>5</v>
      </c>
      <c r="H149" s="2" t="s">
        <v>6</v>
      </c>
      <c r="I149" s="1" t="s">
        <v>4</v>
      </c>
      <c r="J149" s="1" t="s">
        <v>4</v>
      </c>
      <c r="K149" s="1" t="s">
        <v>21</v>
      </c>
    </row>
    <row r="150" spans="1:19" x14ac:dyDescent="0.45">
      <c r="A150" t="s">
        <v>61</v>
      </c>
      <c r="B150" s="2"/>
      <c r="C150">
        <v>2462.9042279999999</v>
      </c>
      <c r="D150">
        <v>1537.747034</v>
      </c>
      <c r="E150">
        <v>1221.0040260000001</v>
      </c>
      <c r="F150">
        <v>703.47749299999998</v>
      </c>
      <c r="G150">
        <v>1121.6853329999999</v>
      </c>
      <c r="H150">
        <v>1404.3356510000001</v>
      </c>
      <c r="I150">
        <v>1276.3554770000001</v>
      </c>
      <c r="J150">
        <v>1114.8398090000001</v>
      </c>
      <c r="K150">
        <v>2073.0544570000002</v>
      </c>
    </row>
    <row r="151" spans="1:19" x14ac:dyDescent="0.45">
      <c r="A151" t="s">
        <v>62</v>
      </c>
      <c r="C151">
        <v>0.85492299999999999</v>
      </c>
      <c r="D151">
        <v>0.86946400000000001</v>
      </c>
      <c r="E151">
        <v>0.87892800000000004</v>
      </c>
      <c r="F151">
        <v>0.85538599999999998</v>
      </c>
      <c r="G151">
        <v>0.87351599999999996</v>
      </c>
      <c r="H151">
        <v>0.87152099999999999</v>
      </c>
      <c r="I151">
        <v>0.87136000000000002</v>
      </c>
      <c r="J151">
        <v>0.87655099999999997</v>
      </c>
      <c r="K151">
        <v>0.85815900000000001</v>
      </c>
    </row>
    <row r="152" spans="1:19" x14ac:dyDescent="0.45">
      <c r="A152" t="s">
        <v>64</v>
      </c>
      <c r="C152">
        <v>2.117285E-2</v>
      </c>
      <c r="D152">
        <v>1.6975549999999999E-2</v>
      </c>
      <c r="E152">
        <v>1.527922E-2</v>
      </c>
      <c r="F152">
        <v>1.1272519999999999E-2</v>
      </c>
      <c r="G152">
        <v>1.4550860000000001E-2</v>
      </c>
      <c r="H152">
        <v>1.6255490000000001E-2</v>
      </c>
      <c r="I152">
        <v>1.5489309999999999E-2</v>
      </c>
      <c r="J152">
        <v>1.455656E-2</v>
      </c>
      <c r="K152">
        <v>1.9479610000000001E-2</v>
      </c>
    </row>
    <row r="153" spans="1:19" x14ac:dyDescent="0.45">
      <c r="A153" t="s">
        <v>63</v>
      </c>
      <c r="C153">
        <v>5.0454759999999998</v>
      </c>
      <c r="D153">
        <v>2.2297250000000002</v>
      </c>
      <c r="E153">
        <v>1.4769369999999999</v>
      </c>
      <c r="F153">
        <v>4.9132699999999998</v>
      </c>
      <c r="G153">
        <v>-6.7479869999999997E-2</v>
      </c>
      <c r="H153">
        <v>-0.49473200000000001</v>
      </c>
      <c r="I153">
        <v>8.7706470000000003</v>
      </c>
      <c r="J153">
        <v>9.0456540000000007</v>
      </c>
      <c r="K153">
        <v>12.363916</v>
      </c>
    </row>
    <row r="154" spans="1:19" x14ac:dyDescent="0.45">
      <c r="A154" t="s">
        <v>64</v>
      </c>
      <c r="C154">
        <v>2.3677609999999998</v>
      </c>
      <c r="D154">
        <v>1.8695550000000001</v>
      </c>
      <c r="E154">
        <v>1.66584</v>
      </c>
      <c r="F154">
        <v>1.2653570000000001</v>
      </c>
      <c r="G154">
        <v>1.5968009999999999</v>
      </c>
      <c r="H154">
        <v>1.7868250000000001</v>
      </c>
      <c r="I154">
        <v>1.708399</v>
      </c>
      <c r="J154">
        <v>1.5970089999999999</v>
      </c>
      <c r="K154">
        <v>2.1851780000000001</v>
      </c>
    </row>
    <row r="155" spans="1:19" x14ac:dyDescent="0.45">
      <c r="A155" t="s">
        <v>65</v>
      </c>
      <c r="C155">
        <v>0.99392199999999997</v>
      </c>
      <c r="D155">
        <v>0.99621000000000004</v>
      </c>
      <c r="E155">
        <v>0.99699199999999999</v>
      </c>
      <c r="F155">
        <v>0.99826800000000004</v>
      </c>
      <c r="G155">
        <v>0.99723700000000004</v>
      </c>
      <c r="H155">
        <v>0.99653899999999995</v>
      </c>
      <c r="I155">
        <v>0.99685500000000005</v>
      </c>
      <c r="J155">
        <v>0.99725399999999997</v>
      </c>
      <c r="K155">
        <v>0.99488699999999997</v>
      </c>
    </row>
    <row r="158" spans="1:19" x14ac:dyDescent="0.45">
      <c r="A158" s="1" t="s">
        <v>259</v>
      </c>
    </row>
    <row r="159" spans="1:19" x14ac:dyDescent="0.45">
      <c r="A159" s="1" t="s">
        <v>127</v>
      </c>
      <c r="C159" s="1" t="s">
        <v>1</v>
      </c>
      <c r="E159" s="1" t="s">
        <v>1</v>
      </c>
      <c r="G159" s="1" t="s">
        <v>128</v>
      </c>
      <c r="I159" s="1" t="s">
        <v>128</v>
      </c>
      <c r="K159" s="1" t="s">
        <v>1</v>
      </c>
      <c r="M159" s="1" t="s">
        <v>1</v>
      </c>
      <c r="O159" s="1" t="s">
        <v>1</v>
      </c>
      <c r="Q159" s="1" t="s">
        <v>2</v>
      </c>
      <c r="S159" s="1" t="s">
        <v>151</v>
      </c>
    </row>
    <row r="160" spans="1:19" x14ac:dyDescent="0.45">
      <c r="A160" s="2" t="s">
        <v>0</v>
      </c>
      <c r="C160" s="1" t="s">
        <v>1</v>
      </c>
      <c r="E160" s="1" t="s">
        <v>1</v>
      </c>
      <c r="G160" s="1" t="s">
        <v>1</v>
      </c>
      <c r="I160" s="1" t="s">
        <v>128</v>
      </c>
      <c r="K160" s="1" t="s">
        <v>1</v>
      </c>
      <c r="M160" s="1" t="s">
        <v>1</v>
      </c>
      <c r="O160" s="1" t="s">
        <v>2</v>
      </c>
      <c r="Q160" s="1" t="s">
        <v>2</v>
      </c>
      <c r="S160" s="1" t="s">
        <v>151</v>
      </c>
    </row>
    <row r="161" spans="1:20" x14ac:dyDescent="0.45">
      <c r="A161" s="1" t="s">
        <v>166</v>
      </c>
      <c r="B161" s="1" t="s">
        <v>167</v>
      </c>
      <c r="C161" s="2" t="s">
        <v>3</v>
      </c>
      <c r="D161" s="1" t="s">
        <v>171</v>
      </c>
      <c r="E161" s="1" t="s">
        <v>4</v>
      </c>
      <c r="F161" s="1" t="s">
        <v>171</v>
      </c>
      <c r="G161" s="1" t="s">
        <v>4</v>
      </c>
      <c r="H161" s="1" t="s">
        <v>171</v>
      </c>
      <c r="I161" s="1" t="s">
        <v>4</v>
      </c>
      <c r="J161" s="1" t="s">
        <v>171</v>
      </c>
      <c r="K161" s="2" t="s">
        <v>5</v>
      </c>
      <c r="L161" s="1" t="s">
        <v>171</v>
      </c>
      <c r="M161" s="2" t="s">
        <v>6</v>
      </c>
      <c r="N161" s="1" t="s">
        <v>171</v>
      </c>
      <c r="O161" s="1" t="s">
        <v>4</v>
      </c>
      <c r="P161" s="1" t="s">
        <v>171</v>
      </c>
      <c r="Q161" s="1" t="s">
        <v>4</v>
      </c>
      <c r="R161" s="1" t="s">
        <v>171</v>
      </c>
      <c r="S161" s="1" t="s">
        <v>21</v>
      </c>
    </row>
    <row r="162" spans="1:20" x14ac:dyDescent="0.45">
      <c r="A162" t="s">
        <v>7</v>
      </c>
      <c r="B162">
        <v>-238</v>
      </c>
      <c r="C162" s="7">
        <v>-226.8943644693</v>
      </c>
      <c r="D162" s="7">
        <v>11.105635530699999</v>
      </c>
      <c r="E162" s="7">
        <v>-235.12890410880004</v>
      </c>
      <c r="F162" s="7">
        <v>2.8710958911999569</v>
      </c>
      <c r="G162" s="7">
        <v>-236.95469566400004</v>
      </c>
      <c r="H162" s="7">
        <v>1.0453043359999583</v>
      </c>
      <c r="I162" s="7">
        <v>-238.66867136360005</v>
      </c>
      <c r="J162" s="7">
        <v>0.66867136360005475</v>
      </c>
      <c r="K162" s="7">
        <v>-237.28987967040001</v>
      </c>
      <c r="L162" s="7">
        <v>0.71012032959998805</v>
      </c>
      <c r="M162" s="7">
        <v>-236.20560444319995</v>
      </c>
      <c r="N162" s="7">
        <v>1.7943955568000547</v>
      </c>
      <c r="O162" s="7">
        <v>-236.301182856</v>
      </c>
      <c r="P162" s="7">
        <v>1.6988171440000031</v>
      </c>
      <c r="Q162" s="7">
        <v>-236.42929796639993</v>
      </c>
      <c r="R162" s="7">
        <v>1.570702033600071</v>
      </c>
      <c r="S162" s="7">
        <v>-231.68629150789997</v>
      </c>
      <c r="T162" s="7">
        <v>6.3137084921000337</v>
      </c>
    </row>
    <row r="163" spans="1:20" x14ac:dyDescent="0.45">
      <c r="A163" t="s">
        <v>8</v>
      </c>
      <c r="B163">
        <v>-163.5</v>
      </c>
      <c r="C163" s="7">
        <v>-148.63599543379999</v>
      </c>
      <c r="D163" s="7">
        <v>14.864004566200009</v>
      </c>
      <c r="E163" s="7">
        <v>-151.90076690480004</v>
      </c>
      <c r="F163" s="7">
        <v>11.599233095199963</v>
      </c>
      <c r="G163" s="7">
        <v>-152.94499956799999</v>
      </c>
      <c r="H163" s="7">
        <v>10.555000432000014</v>
      </c>
      <c r="I163" s="7">
        <v>-161.10671689079999</v>
      </c>
      <c r="J163" s="7">
        <v>2.3932831092000129</v>
      </c>
      <c r="K163" s="7">
        <v>-152.71151826720003</v>
      </c>
      <c r="L163" s="7">
        <v>10.788481732799966</v>
      </c>
      <c r="M163" s="7">
        <v>-151.97397131420001</v>
      </c>
      <c r="N163" s="7">
        <v>11.526028685799986</v>
      </c>
      <c r="O163" s="7">
        <v>-158.23255501599999</v>
      </c>
      <c r="P163" s="7">
        <v>5.2674449840000079</v>
      </c>
      <c r="Q163" s="7">
        <v>-157.09038792379997</v>
      </c>
      <c r="R163" s="7">
        <v>6.4096120762000339</v>
      </c>
      <c r="S163" s="7">
        <v>-153.27621786199998</v>
      </c>
      <c r="T163" s="7">
        <v>10.223782138000018</v>
      </c>
    </row>
    <row r="164" spans="1:20" x14ac:dyDescent="0.45">
      <c r="A164" t="s">
        <v>9</v>
      </c>
      <c r="B164">
        <v>-98.5</v>
      </c>
      <c r="C164" s="7">
        <v>-86.804373397199996</v>
      </c>
      <c r="D164" s="7">
        <v>11.695626602800004</v>
      </c>
      <c r="E164" s="7">
        <v>-86.181461000800013</v>
      </c>
      <c r="F164" s="7">
        <v>12.318538999199987</v>
      </c>
      <c r="G164" s="7">
        <v>-87.592747591999995</v>
      </c>
      <c r="H164" s="7">
        <v>10.907252408000005</v>
      </c>
      <c r="I164" s="7">
        <v>-98.59784524600002</v>
      </c>
      <c r="J164" s="7">
        <v>9.784524600001987E-2</v>
      </c>
      <c r="K164" s="7">
        <v>-86.716074193200001</v>
      </c>
      <c r="L164" s="7">
        <v>11.783925806799999</v>
      </c>
      <c r="M164" s="7">
        <v>-85.636843117699982</v>
      </c>
      <c r="N164" s="7">
        <v>12.863156882300018</v>
      </c>
      <c r="O164" s="7">
        <v>-95.694960680000037</v>
      </c>
      <c r="P164" s="7">
        <v>2.8050393199999633</v>
      </c>
      <c r="Q164" s="7">
        <v>-95.859706714699968</v>
      </c>
      <c r="R164" s="7">
        <v>2.6402932853000323</v>
      </c>
      <c r="S164" s="7">
        <v>-93.236153217799981</v>
      </c>
      <c r="T164" s="7">
        <v>5.2638467822000194</v>
      </c>
    </row>
    <row r="165" spans="1:20" x14ac:dyDescent="0.45">
      <c r="A165" t="s">
        <v>10</v>
      </c>
      <c r="B165">
        <v>-61.58</v>
      </c>
      <c r="C165" s="7">
        <v>-50.036528951599983</v>
      </c>
      <c r="D165" s="7">
        <v>11.543471048400015</v>
      </c>
      <c r="E165" s="7">
        <v>-48.263440389599985</v>
      </c>
      <c r="F165" s="7">
        <v>13.316559610400013</v>
      </c>
      <c r="G165" s="7">
        <v>-52.525014569599996</v>
      </c>
      <c r="H165" s="7">
        <v>9.0549854304000021</v>
      </c>
      <c r="I165" s="7">
        <v>-62.136503764400004</v>
      </c>
      <c r="J165" s="7">
        <v>0.55650376440000571</v>
      </c>
      <c r="K165" s="7">
        <v>-49.535302411200036</v>
      </c>
      <c r="L165" s="7">
        <v>12.044697588799963</v>
      </c>
      <c r="M165" s="7">
        <v>-47.685066739100016</v>
      </c>
      <c r="N165" s="7">
        <v>13.894933260899982</v>
      </c>
      <c r="O165" s="7">
        <v>-58.237111271999993</v>
      </c>
      <c r="P165" s="7">
        <v>3.3428887280000055</v>
      </c>
      <c r="Q165" s="7">
        <v>-61.932975569899995</v>
      </c>
      <c r="R165" s="7">
        <v>0.35297556989999634</v>
      </c>
      <c r="S165" s="7">
        <v>-59.880285230899972</v>
      </c>
      <c r="T165" s="7">
        <v>1.6997147691000265</v>
      </c>
    </row>
    <row r="166" spans="1:20" x14ac:dyDescent="0.45">
      <c r="A166" t="s">
        <v>11</v>
      </c>
      <c r="B166">
        <v>-5.28</v>
      </c>
      <c r="C166" s="7">
        <v>1.5803020963999965</v>
      </c>
      <c r="D166" s="7">
        <v>6.8603020963999963</v>
      </c>
      <c r="E166" s="7">
        <v>2.4973460191999899</v>
      </c>
      <c r="F166" s="7">
        <v>7.7773460191999888</v>
      </c>
      <c r="G166" s="7">
        <v>-1.3199876816000202</v>
      </c>
      <c r="H166" s="7">
        <v>3.96001231839998</v>
      </c>
      <c r="I166" s="7">
        <v>-5.4002900792000199</v>
      </c>
      <c r="J166" s="7">
        <v>0.12029007920001966</v>
      </c>
      <c r="K166" s="7">
        <v>2.5807585872000005</v>
      </c>
      <c r="L166" s="7">
        <v>7.8607585872000012</v>
      </c>
      <c r="M166" s="7">
        <v>4.8425497560999986</v>
      </c>
      <c r="N166" s="7">
        <v>10.1225497561</v>
      </c>
      <c r="O166" s="7">
        <v>-5.3925255759999953</v>
      </c>
      <c r="P166" s="7">
        <v>0.11252557599999502</v>
      </c>
      <c r="Q166" s="7">
        <v>-8.3779008473999692</v>
      </c>
      <c r="R166" s="7">
        <v>3.097900847399969</v>
      </c>
      <c r="S166" s="7">
        <v>-5.5961504474000137</v>
      </c>
      <c r="T166" s="7">
        <v>0.31615044740001341</v>
      </c>
    </row>
    <row r="167" spans="1:20" x14ac:dyDescent="0.45">
      <c r="A167" t="s">
        <v>12</v>
      </c>
      <c r="B167">
        <v>133.30000000000001</v>
      </c>
      <c r="C167" s="7">
        <v>152.00998840739999</v>
      </c>
      <c r="D167" s="7">
        <v>18.709988407399976</v>
      </c>
      <c r="E167" s="7">
        <v>150.71965615120001</v>
      </c>
      <c r="F167" s="7">
        <v>17.419656151200002</v>
      </c>
      <c r="G167" s="7">
        <v>143.43294985119999</v>
      </c>
      <c r="H167" s="7">
        <v>10.132949851199982</v>
      </c>
      <c r="I167" s="7">
        <v>140.0943675872</v>
      </c>
      <c r="J167" s="7">
        <v>6.7943675871999858</v>
      </c>
      <c r="K167" s="7">
        <v>146.90578000679997</v>
      </c>
      <c r="L167" s="7">
        <v>13.605780006799961</v>
      </c>
      <c r="M167" s="7">
        <v>148.42964350269997</v>
      </c>
      <c r="N167" s="7">
        <v>15.129643502699963</v>
      </c>
      <c r="O167" s="7">
        <v>151.96472124000002</v>
      </c>
      <c r="P167" s="7">
        <v>18.664721240000006</v>
      </c>
      <c r="Q167" s="7">
        <v>149.31905866880001</v>
      </c>
      <c r="R167" s="7">
        <v>16.0190586688</v>
      </c>
      <c r="S167" s="7">
        <v>151.1227340824</v>
      </c>
      <c r="T167" s="7">
        <v>17.82273408239999</v>
      </c>
    </row>
    <row r="168" spans="1:20" x14ac:dyDescent="0.45">
      <c r="A168" t="s">
        <v>152</v>
      </c>
      <c r="B168">
        <v>141.41</v>
      </c>
      <c r="C168" s="7">
        <v>146.05226700649425</v>
      </c>
      <c r="D168" s="7">
        <v>4.6422670064942508</v>
      </c>
      <c r="E168" s="7">
        <v>142.79368987702847</v>
      </c>
      <c r="F168" s="7">
        <v>1.3836898770284733</v>
      </c>
      <c r="G168" s="7">
        <v>135.64681477983441</v>
      </c>
      <c r="H168" s="7">
        <v>5.7631852201655818</v>
      </c>
      <c r="I168" s="7">
        <v>133.42955221647262</v>
      </c>
      <c r="J168" s="7">
        <v>7.9804477835273815</v>
      </c>
      <c r="K168" s="7">
        <v>139.85640783281454</v>
      </c>
      <c r="L168" s="7">
        <v>1.5535921671854567</v>
      </c>
      <c r="M168" s="7">
        <v>141.24045167889298</v>
      </c>
      <c r="N168" s="7">
        <v>0.16954832110701545</v>
      </c>
      <c r="O168" s="7">
        <v>143.73953734922665</v>
      </c>
      <c r="P168" s="7">
        <v>2.3295373492266549</v>
      </c>
      <c r="Q168" s="7">
        <v>141.59574564007266</v>
      </c>
      <c r="R168" s="7">
        <v>0.18574564007266758</v>
      </c>
      <c r="S168" s="7">
        <v>143.7215954027246</v>
      </c>
      <c r="T168" s="7">
        <v>2.3115954027246062</v>
      </c>
    </row>
    <row r="169" spans="1:20" x14ac:dyDescent="0.45">
      <c r="A169" t="s">
        <v>153</v>
      </c>
      <c r="B169">
        <v>219.79</v>
      </c>
      <c r="C169" s="7">
        <v>230.62306499559998</v>
      </c>
      <c r="D169" s="7">
        <v>10.833064995599983</v>
      </c>
      <c r="E169" s="7">
        <v>225.48599581440001</v>
      </c>
      <c r="F169" s="7">
        <v>5.6959958144000211</v>
      </c>
      <c r="G169" s="7">
        <v>232.35884182240002</v>
      </c>
      <c r="H169" s="7">
        <v>12.568841822400032</v>
      </c>
      <c r="I169" s="7">
        <v>220.10204171119997</v>
      </c>
      <c r="J169" s="7">
        <v>0.31204171119998136</v>
      </c>
      <c r="K169" s="7">
        <v>226.43652920399998</v>
      </c>
      <c r="L169" s="7">
        <v>6.6465292039999895</v>
      </c>
      <c r="M169" s="7">
        <v>225.5161988653</v>
      </c>
      <c r="N169" s="7">
        <v>5.726198865300006</v>
      </c>
      <c r="O169" s="7">
        <v>211.76119128800002</v>
      </c>
      <c r="P169" s="7">
        <v>8.0288087119999716</v>
      </c>
      <c r="Q169" s="7">
        <v>215.81807435320005</v>
      </c>
      <c r="R169" s="7">
        <v>3.9719256467999458</v>
      </c>
      <c r="S169" s="7">
        <v>215.57382180249999</v>
      </c>
      <c r="T169" s="7">
        <v>4.2161781974999997</v>
      </c>
    </row>
    <row r="170" spans="1:20" x14ac:dyDescent="0.45">
      <c r="A170" t="s">
        <v>154</v>
      </c>
      <c r="B170">
        <v>-105.3</v>
      </c>
      <c r="C170" s="7">
        <v>-119.00077357720002</v>
      </c>
      <c r="D170" s="7">
        <v>13.700773577200025</v>
      </c>
      <c r="E170" s="7">
        <v>-115.61125236559998</v>
      </c>
      <c r="F170" s="7">
        <v>10.311252365599984</v>
      </c>
      <c r="G170" s="7">
        <v>-119.38128813920004</v>
      </c>
      <c r="H170" s="7">
        <v>14.081288139200041</v>
      </c>
      <c r="I170" s="7">
        <v>-112.70777947040004</v>
      </c>
      <c r="J170" s="7">
        <v>7.4077794704000439</v>
      </c>
      <c r="K170" s="7">
        <v>-113.49056251560002</v>
      </c>
      <c r="L170" s="7">
        <v>8.1905625156000212</v>
      </c>
      <c r="M170" s="7">
        <v>-115.75652172560001</v>
      </c>
      <c r="N170" s="7">
        <v>10.456521725600012</v>
      </c>
      <c r="O170" s="7">
        <v>-114.35208532000003</v>
      </c>
      <c r="P170" s="7">
        <v>9.0520853200000317</v>
      </c>
      <c r="Q170" s="7">
        <v>-112.89898160369999</v>
      </c>
      <c r="R170" s="7">
        <v>7.5989816036999969</v>
      </c>
      <c r="S170" s="7">
        <v>-126.08939747840002</v>
      </c>
      <c r="T170" s="7">
        <v>20.789397478400019</v>
      </c>
    </row>
    <row r="171" spans="1:20" x14ac:dyDescent="0.45">
      <c r="A171" t="s">
        <v>155</v>
      </c>
      <c r="B171">
        <v>-28</v>
      </c>
      <c r="C171" s="7">
        <v>-20.850996592999998</v>
      </c>
      <c r="D171" s="7">
        <v>7.1490034070000021</v>
      </c>
      <c r="E171" s="7">
        <v>-22.931606749599993</v>
      </c>
      <c r="F171" s="7">
        <v>5.0683932504000069</v>
      </c>
      <c r="G171" s="7">
        <v>-14.874287940800027</v>
      </c>
      <c r="H171" s="7">
        <v>13.125712059199973</v>
      </c>
      <c r="I171" s="7">
        <v>-10.999988989600023</v>
      </c>
      <c r="J171" s="7">
        <v>17.000011010399977</v>
      </c>
      <c r="K171" s="7">
        <v>-26.598868689600017</v>
      </c>
      <c r="L171" s="7">
        <v>1.4011313103999825</v>
      </c>
      <c r="M171" s="7">
        <v>-27.729501793700013</v>
      </c>
      <c r="N171" s="7">
        <v>0.27049820629998678</v>
      </c>
      <c r="O171" s="7">
        <v>-15.844140231999987</v>
      </c>
      <c r="P171" s="7">
        <v>12.155859768000013</v>
      </c>
      <c r="Q171" s="7">
        <v>-15.651784010700004</v>
      </c>
      <c r="R171" s="7">
        <v>12.348215989299996</v>
      </c>
      <c r="S171" s="7">
        <v>-12.490685669299985</v>
      </c>
      <c r="T171" s="7">
        <v>15.509314330700015</v>
      </c>
    </row>
    <row r="172" spans="1:20" x14ac:dyDescent="0.45">
      <c r="A172" t="s">
        <v>156</v>
      </c>
      <c r="B172">
        <v>-18.100000000000001</v>
      </c>
      <c r="C172" s="7">
        <v>-17.938615901200023</v>
      </c>
      <c r="D172" s="7">
        <v>0.16138409879997795</v>
      </c>
      <c r="E172" s="7">
        <v>-19.242905729599983</v>
      </c>
      <c r="F172" s="7">
        <v>1.1429057295999812</v>
      </c>
      <c r="G172" s="7">
        <v>-17.645635817600024</v>
      </c>
      <c r="H172" s="7">
        <v>0.45436418239997778</v>
      </c>
      <c r="I172" s="7">
        <v>-13.697106586200018</v>
      </c>
      <c r="J172" s="7">
        <v>4.4028934137999833</v>
      </c>
      <c r="K172" s="7">
        <v>-21.497709952799998</v>
      </c>
      <c r="L172" s="7">
        <v>3.3977099527999961</v>
      </c>
      <c r="M172" s="7">
        <v>-21.493420430299977</v>
      </c>
      <c r="N172" s="7">
        <v>3.393420430299976</v>
      </c>
      <c r="O172" s="7">
        <v>-12.762749864000003</v>
      </c>
      <c r="P172" s="7">
        <v>5.337250135999998</v>
      </c>
      <c r="Q172" s="7">
        <v>-11.464499883699967</v>
      </c>
      <c r="R172" s="7">
        <v>6.6355001163000349</v>
      </c>
      <c r="S172" s="7">
        <v>-12.411477593600015</v>
      </c>
      <c r="T172" s="7">
        <v>5.6885224063999864</v>
      </c>
    </row>
    <row r="173" spans="1:20" x14ac:dyDescent="0.45">
      <c r="A173" t="s">
        <v>157</v>
      </c>
      <c r="B173">
        <v>1.9</v>
      </c>
      <c r="C173" s="7">
        <v>2.1256069611844555</v>
      </c>
      <c r="D173" s="7">
        <v>0.22560696118445556</v>
      </c>
      <c r="E173" s="7">
        <v>-0.92578855070813182</v>
      </c>
      <c r="F173" s="7">
        <v>2.8257885507081317</v>
      </c>
      <c r="G173" s="7">
        <v>1.5185247171202152</v>
      </c>
      <c r="H173" s="7">
        <v>0.38147528287978472</v>
      </c>
      <c r="I173" s="7">
        <v>4.953743794209073</v>
      </c>
      <c r="J173" s="7">
        <v>3.053743794209073</v>
      </c>
      <c r="K173" s="7">
        <v>-2.979744367168534</v>
      </c>
      <c r="L173" s="7">
        <v>4.8797443671685343</v>
      </c>
      <c r="M173" s="7">
        <v>-3.9211072208509612</v>
      </c>
      <c r="N173" s="7">
        <v>5.8211072208509611</v>
      </c>
      <c r="O173" s="7">
        <v>6.4012239435966123</v>
      </c>
      <c r="P173" s="7">
        <v>4.5012239435966119</v>
      </c>
      <c r="Q173" s="7">
        <v>6.7121951739404153</v>
      </c>
      <c r="R173" s="7">
        <v>4.812195173940415</v>
      </c>
      <c r="S173" s="7">
        <v>9.246497858754708</v>
      </c>
      <c r="T173" s="7">
        <v>7.3464978587547076</v>
      </c>
    </row>
    <row r="174" spans="1:20" x14ac:dyDescent="0.45">
      <c r="A174" t="s">
        <v>158</v>
      </c>
      <c r="B174">
        <v>4.54</v>
      </c>
      <c r="C174" s="7">
        <v>2.8272633673031189</v>
      </c>
      <c r="D174" s="7">
        <v>1.7127366326968811</v>
      </c>
      <c r="E174" s="7">
        <v>0.94962856106571714</v>
      </c>
      <c r="F174" s="7">
        <v>3.5903714389342829</v>
      </c>
      <c r="G174" s="7">
        <v>5.047318545959854</v>
      </c>
      <c r="H174" s="7">
        <v>0.50731854595985393</v>
      </c>
      <c r="I174" s="7">
        <v>8.3880192275503962</v>
      </c>
      <c r="J174" s="7">
        <v>3.8480192275503962</v>
      </c>
      <c r="K174" s="7">
        <v>-0.15735018864899605</v>
      </c>
      <c r="L174" s="7">
        <v>4.6973501886489961</v>
      </c>
      <c r="M174" s="7">
        <v>0.16323885538218202</v>
      </c>
      <c r="N174" s="7">
        <v>4.3767611446178183</v>
      </c>
      <c r="O174" s="7">
        <v>8.2018768534498996</v>
      </c>
      <c r="P174" s="7">
        <v>3.6618768534498995</v>
      </c>
      <c r="Q174" s="7">
        <v>8.7606255325145828</v>
      </c>
      <c r="R174" s="7">
        <v>4.2206255325145827</v>
      </c>
      <c r="S174" s="7">
        <v>9.8977405353519377</v>
      </c>
      <c r="T174" s="7">
        <v>5.3577405353519376</v>
      </c>
    </row>
    <row r="175" spans="1:20" x14ac:dyDescent="0.45">
      <c r="A175" t="s">
        <v>159</v>
      </c>
      <c r="B175">
        <v>6.4</v>
      </c>
      <c r="C175" s="7">
        <v>-8.8374476124000232</v>
      </c>
      <c r="D175" s="7">
        <v>15.237447612400024</v>
      </c>
      <c r="E175" s="7">
        <v>-4.6654723056000176</v>
      </c>
      <c r="F175" s="7">
        <v>11.065472305600018</v>
      </c>
      <c r="G175" s="7">
        <v>0.63817600959995935</v>
      </c>
      <c r="H175" s="7">
        <v>5.7618239904000408</v>
      </c>
      <c r="I175" s="7">
        <v>4.0969751401999606</v>
      </c>
      <c r="J175" s="7">
        <v>2.3030248598000398</v>
      </c>
      <c r="K175" s="7">
        <v>-1.3892842812000352</v>
      </c>
      <c r="L175" s="7">
        <v>7.789284281200036</v>
      </c>
      <c r="M175" s="7">
        <v>-3.2900484554000058</v>
      </c>
      <c r="N175" s="7">
        <v>9.6900484554000066</v>
      </c>
      <c r="O175" s="7">
        <v>-3.9052011920000282</v>
      </c>
      <c r="P175" s="7">
        <v>10.305201192000029</v>
      </c>
      <c r="Q175" s="7">
        <v>-1.1624836357999566</v>
      </c>
      <c r="R175" s="7">
        <v>7.562483635799957</v>
      </c>
      <c r="S175" s="7">
        <v>0.4300136823999825</v>
      </c>
      <c r="T175" s="7">
        <v>5.9699863176000179</v>
      </c>
    </row>
    <row r="176" spans="1:20" x14ac:dyDescent="0.45">
      <c r="A176" t="s">
        <v>160</v>
      </c>
      <c r="B176">
        <v>11.3</v>
      </c>
      <c r="C176" s="7">
        <v>6.8401163860610819</v>
      </c>
      <c r="D176" s="7">
        <v>4.4598836139389189</v>
      </c>
      <c r="E176" s="7">
        <v>5.5903150983656813</v>
      </c>
      <c r="F176" s="7">
        <v>5.7096849016343194</v>
      </c>
      <c r="G176" s="7">
        <v>8.1129228806635165</v>
      </c>
      <c r="H176" s="7">
        <v>3.1870771193364842</v>
      </c>
      <c r="I176" s="7">
        <v>11.371511651781764</v>
      </c>
      <c r="J176" s="7">
        <v>7.1511651781763774E-2</v>
      </c>
      <c r="K176" s="7">
        <v>4.4988302009103363</v>
      </c>
      <c r="L176" s="7">
        <v>6.8011697990896645</v>
      </c>
      <c r="M176" s="7">
        <v>4.8946576940663684</v>
      </c>
      <c r="N176" s="7">
        <v>6.4053423059336323</v>
      </c>
      <c r="O176" s="7">
        <v>12.84328756950636</v>
      </c>
      <c r="P176" s="7">
        <v>1.5432875695063597</v>
      </c>
      <c r="Q176" s="7">
        <v>13.555037695581639</v>
      </c>
      <c r="R176" s="7">
        <v>2.2550376955816382</v>
      </c>
      <c r="S176" s="7">
        <v>13.522193952101357</v>
      </c>
      <c r="T176" s="7">
        <v>2.2221939521013567</v>
      </c>
    </row>
    <row r="177" spans="1:20" x14ac:dyDescent="0.45">
      <c r="A177" t="s">
        <v>161</v>
      </c>
      <c r="B177">
        <v>23.17</v>
      </c>
      <c r="C177" s="7">
        <v>14.739276912399994</v>
      </c>
      <c r="D177" s="7">
        <v>8.4307230876000077</v>
      </c>
      <c r="E177" s="7">
        <v>16.910798532799998</v>
      </c>
      <c r="F177" s="7">
        <v>6.259201467200004</v>
      </c>
      <c r="G177" s="7">
        <v>15.278040241599955</v>
      </c>
      <c r="H177" s="7">
        <v>7.8919597584000467</v>
      </c>
      <c r="I177" s="7">
        <v>18.344712049199956</v>
      </c>
      <c r="J177" s="7">
        <v>4.8252879508000461</v>
      </c>
      <c r="K177" s="7">
        <v>22.870002070799956</v>
      </c>
      <c r="L177" s="7">
        <v>0.29999792920004609</v>
      </c>
      <c r="M177" s="7">
        <v>23.889554059000012</v>
      </c>
      <c r="N177" s="7">
        <v>0.71955405900001068</v>
      </c>
      <c r="O177" s="7">
        <v>14.08428741599999</v>
      </c>
      <c r="P177" s="7">
        <v>9.0857125840000119</v>
      </c>
      <c r="Q177" s="7">
        <v>13.520008579500027</v>
      </c>
      <c r="R177" s="7">
        <v>9.6499914204999744</v>
      </c>
      <c r="S177" s="7">
        <v>15.728757438999994</v>
      </c>
      <c r="T177" s="7">
        <v>7.4412425610000081</v>
      </c>
    </row>
    <row r="178" spans="1:20" x14ac:dyDescent="0.45">
      <c r="A178" t="s">
        <v>162</v>
      </c>
      <c r="B178">
        <v>25.1</v>
      </c>
      <c r="C178" s="7">
        <v>11.803300345800015</v>
      </c>
      <c r="D178" s="7">
        <v>13.296699654199987</v>
      </c>
      <c r="E178" s="7">
        <v>20.820517301599978</v>
      </c>
      <c r="F178" s="7">
        <v>4.2794826984000238</v>
      </c>
      <c r="G178" s="7">
        <v>14.771865606399963</v>
      </c>
      <c r="H178" s="7">
        <v>10.328134393600038</v>
      </c>
      <c r="I178" s="7">
        <v>17.852095251799962</v>
      </c>
      <c r="J178" s="7">
        <v>7.2479047482000389</v>
      </c>
      <c r="K178" s="7">
        <v>25.89105715679997</v>
      </c>
      <c r="L178" s="7">
        <v>0.79105715679996891</v>
      </c>
      <c r="M178" s="7">
        <v>23.68370079879999</v>
      </c>
      <c r="N178" s="7">
        <v>1.4162992012000117</v>
      </c>
      <c r="O178" s="7">
        <v>16.598335287999987</v>
      </c>
      <c r="P178" s="7">
        <v>8.5016647120000144</v>
      </c>
      <c r="Q178" s="7">
        <v>16.386768625000002</v>
      </c>
      <c r="R178" s="7">
        <v>8.7132313749999994</v>
      </c>
      <c r="S178" s="7">
        <v>18.783460215399984</v>
      </c>
      <c r="T178" s="7">
        <v>6.3165397846000175</v>
      </c>
    </row>
    <row r="179" spans="1:20" x14ac:dyDescent="0.45">
      <c r="A179" t="s">
        <v>163</v>
      </c>
      <c r="B179">
        <v>28.61</v>
      </c>
      <c r="C179" s="7">
        <v>28.313067363025421</v>
      </c>
      <c r="D179" s="7">
        <v>0.29693263697457795</v>
      </c>
      <c r="E179" s="7">
        <v>26.765038198427177</v>
      </c>
      <c r="F179" s="7">
        <v>1.844961801572822</v>
      </c>
      <c r="G179" s="7">
        <v>30.092384212228538</v>
      </c>
      <c r="H179" s="7">
        <v>1.4823842122285384</v>
      </c>
      <c r="I179" s="7">
        <v>32.762255274196882</v>
      </c>
      <c r="J179" s="7">
        <v>4.1522552741968823</v>
      </c>
      <c r="K179" s="7">
        <v>25.616116963136569</v>
      </c>
      <c r="L179" s="7">
        <v>2.9938830368634299</v>
      </c>
      <c r="M179" s="7">
        <v>25.504374415231901</v>
      </c>
      <c r="N179" s="7">
        <v>3.1056255847680987</v>
      </c>
      <c r="O179" s="7">
        <v>32.211222792635354</v>
      </c>
      <c r="P179" s="7">
        <v>3.6012227926353546</v>
      </c>
      <c r="Q179" s="7">
        <v>32.358010154563374</v>
      </c>
      <c r="R179" s="7">
        <v>3.7480101545633744</v>
      </c>
      <c r="S179" s="7">
        <v>31.724789542974147</v>
      </c>
      <c r="T179" s="7">
        <v>3.1147895429741475</v>
      </c>
    </row>
    <row r="180" spans="1:20" x14ac:dyDescent="0.45">
      <c r="A180" t="s">
        <v>22</v>
      </c>
      <c r="B180">
        <v>29.1</v>
      </c>
      <c r="C180" s="7">
        <v>17.651315635000003</v>
      </c>
      <c r="D180" s="7">
        <v>11.448684364999998</v>
      </c>
      <c r="E180" s="7">
        <v>19.816460274400008</v>
      </c>
      <c r="F180" s="7">
        <v>9.2835397255999936</v>
      </c>
      <c r="G180" s="7">
        <v>22.327394372800001</v>
      </c>
      <c r="H180" s="7">
        <v>6.7726056272000008</v>
      </c>
      <c r="I180" s="7">
        <v>25.2052499236</v>
      </c>
      <c r="J180" s="7">
        <v>3.8947500764000011</v>
      </c>
      <c r="K180" s="7">
        <v>22.280815528799987</v>
      </c>
      <c r="L180" s="7">
        <v>6.819184471200014</v>
      </c>
      <c r="M180" s="7">
        <v>22.671777765700011</v>
      </c>
      <c r="N180" s="7">
        <v>6.4282222342999908</v>
      </c>
      <c r="O180" s="7">
        <v>21.17375951199999</v>
      </c>
      <c r="P180" s="7">
        <v>7.9262404880000119</v>
      </c>
      <c r="Q180" s="7">
        <v>21.635906633400012</v>
      </c>
      <c r="R180" s="7">
        <v>7.4640933665999896</v>
      </c>
      <c r="S180" s="7">
        <v>18.661773269199994</v>
      </c>
      <c r="T180" s="7">
        <v>10.438226730800007</v>
      </c>
    </row>
    <row r="181" spans="1:20" x14ac:dyDescent="0.45">
      <c r="A181" t="s">
        <v>164</v>
      </c>
      <c r="B181">
        <v>32.299999999999997</v>
      </c>
      <c r="C181" s="7">
        <v>31.259341506873181</v>
      </c>
      <c r="D181" s="7">
        <v>1.0406584931268164</v>
      </c>
      <c r="E181" s="7">
        <v>30.611395545883433</v>
      </c>
      <c r="F181" s="7">
        <v>1.6886044541165646</v>
      </c>
      <c r="G181" s="7">
        <v>32.890926479480065</v>
      </c>
      <c r="H181" s="7">
        <v>0.59092647948006771</v>
      </c>
      <c r="I181" s="7">
        <v>35.485838862175889</v>
      </c>
      <c r="J181" s="7">
        <v>3.185838862175892</v>
      </c>
      <c r="K181" s="7">
        <v>29.741700325238543</v>
      </c>
      <c r="L181" s="7">
        <v>2.5582996747614537</v>
      </c>
      <c r="M181" s="7">
        <v>29.553537956188812</v>
      </c>
      <c r="N181" s="7">
        <v>2.7464620438111851</v>
      </c>
      <c r="O181" s="7">
        <v>36.031049138198071</v>
      </c>
      <c r="P181" s="7">
        <v>3.7310491381980739</v>
      </c>
      <c r="Q181" s="7">
        <v>36.027094468497985</v>
      </c>
      <c r="R181" s="7">
        <v>3.7270944684979881</v>
      </c>
      <c r="S181" s="7">
        <v>34.744980173896337</v>
      </c>
      <c r="T181" s="7">
        <v>2.4449801738963401</v>
      </c>
    </row>
    <row r="182" spans="1:20" x14ac:dyDescent="0.45">
      <c r="A182" t="s">
        <v>23</v>
      </c>
      <c r="B182">
        <v>38.79</v>
      </c>
      <c r="C182" s="7">
        <v>20.131190781099981</v>
      </c>
      <c r="D182" s="7">
        <v>18.658809218900018</v>
      </c>
      <c r="E182" s="7">
        <v>25.959832059200004</v>
      </c>
      <c r="F182" s="7">
        <v>12.830167940799996</v>
      </c>
      <c r="G182" s="7">
        <v>27.471320492799968</v>
      </c>
      <c r="H182" s="7">
        <v>11.318679507200031</v>
      </c>
      <c r="I182" s="7">
        <v>30.21139648859997</v>
      </c>
      <c r="J182" s="7">
        <v>8.5786035114000292</v>
      </c>
      <c r="K182" s="7">
        <v>28.873240780799957</v>
      </c>
      <c r="L182" s="7">
        <v>9.916759219200042</v>
      </c>
      <c r="M182" s="7">
        <v>27.227566641100001</v>
      </c>
      <c r="N182" s="7">
        <v>11.562433358899998</v>
      </c>
      <c r="O182" s="7">
        <v>26.431458616000004</v>
      </c>
      <c r="P182" s="7">
        <v>12.358541383999995</v>
      </c>
      <c r="Q182" s="7">
        <v>26.1600493097</v>
      </c>
      <c r="R182" s="7">
        <v>12.629950690299999</v>
      </c>
      <c r="S182" s="7">
        <v>18.218362513900029</v>
      </c>
      <c r="T182" s="7">
        <v>20.57163748609997</v>
      </c>
    </row>
    <row r="183" spans="1:20" x14ac:dyDescent="0.45">
      <c r="A183" t="s">
        <v>205</v>
      </c>
      <c r="B183">
        <v>50.3</v>
      </c>
      <c r="C183" s="7">
        <v>40.792995531525101</v>
      </c>
      <c r="D183" s="7">
        <v>9.5070044684748964</v>
      </c>
      <c r="E183" s="7">
        <v>43.680972731779995</v>
      </c>
      <c r="F183" s="7">
        <v>6.6190272682200018</v>
      </c>
      <c r="G183" s="7">
        <v>46.537702452766354</v>
      </c>
      <c r="H183" s="7">
        <v>3.7622975472336435</v>
      </c>
      <c r="I183" s="7">
        <v>48.767087283759302</v>
      </c>
      <c r="J183" s="7">
        <v>1.5329127162406948</v>
      </c>
      <c r="K183" s="7">
        <v>44.565151077084607</v>
      </c>
      <c r="L183" s="7">
        <v>5.7348489229153898</v>
      </c>
      <c r="M183" s="7">
        <v>43.824734908024581</v>
      </c>
      <c r="N183" s="7">
        <v>6.475265091975416</v>
      </c>
      <c r="O183" s="7">
        <v>47.030498717009991</v>
      </c>
      <c r="P183" s="7">
        <v>3.2695012829900065</v>
      </c>
      <c r="Q183" s="7">
        <v>46.769308746516273</v>
      </c>
      <c r="R183" s="7">
        <v>3.5306912534837238</v>
      </c>
      <c r="S183" s="7">
        <v>41.039995519410951</v>
      </c>
      <c r="T183" s="7">
        <v>9.2600044805890462</v>
      </c>
    </row>
    <row r="184" spans="1:20" x14ac:dyDescent="0.45">
      <c r="A184" s="1" t="s">
        <v>172</v>
      </c>
      <c r="B184" s="1"/>
      <c r="C184" s="14"/>
      <c r="D184" s="14">
        <v>8.8900321855223083</v>
      </c>
      <c r="E184" s="14"/>
      <c r="F184" s="14">
        <v>7.040953152555204</v>
      </c>
      <c r="G184" s="14"/>
      <c r="H184" s="14">
        <v>6.5287990301492735</v>
      </c>
      <c r="I184" s="14"/>
      <c r="J184" s="14">
        <v>4.1103630550764683</v>
      </c>
      <c r="K184" s="14"/>
      <c r="L184" s="14">
        <v>5.9665849204105879</v>
      </c>
      <c r="M184" s="14"/>
      <c r="N184" s="14">
        <v>6.5497279951801888</v>
      </c>
      <c r="O184" s="14"/>
      <c r="P184" s="14">
        <v>6.2400227371637733</v>
      </c>
      <c r="Q184" s="14"/>
      <c r="R184" s="14">
        <v>5.8701961929161088</v>
      </c>
      <c r="S184" s="14"/>
      <c r="T184" s="14">
        <v>7.7563083613951047</v>
      </c>
    </row>
    <row r="185" spans="1:20" x14ac:dyDescent="0.45">
      <c r="A185" s="1" t="s">
        <v>173</v>
      </c>
      <c r="B185" s="1"/>
      <c r="C185" s="14"/>
      <c r="D185" s="14">
        <v>10.580651034022218</v>
      </c>
      <c r="E185" s="14"/>
      <c r="F185" s="14">
        <v>8.3604766662568988</v>
      </c>
      <c r="G185" s="14"/>
      <c r="H185" s="14">
        <v>7.9691966722660483</v>
      </c>
      <c r="I185" s="14"/>
      <c r="J185" s="14">
        <v>5.6547540456282048</v>
      </c>
      <c r="K185" s="14"/>
      <c r="L185" s="14">
        <v>7.1404249187781854</v>
      </c>
      <c r="M185" s="14"/>
      <c r="N185" s="14">
        <v>7.9895843518678307</v>
      </c>
      <c r="O185" s="14"/>
      <c r="P185" s="14">
        <v>7.6168332255115194</v>
      </c>
      <c r="Q185" s="14"/>
      <c r="R185" s="14">
        <v>7.118604460795237</v>
      </c>
      <c r="S185" s="14"/>
      <c r="T185" s="14">
        <v>9.7072015957190239</v>
      </c>
    </row>
    <row r="188" spans="1:20" x14ac:dyDescent="0.45">
      <c r="A188" s="1" t="s">
        <v>174</v>
      </c>
    </row>
    <row r="189" spans="1:20" x14ac:dyDescent="0.45">
      <c r="A189" s="1" t="s">
        <v>195</v>
      </c>
      <c r="D189" s="1" t="s">
        <v>1</v>
      </c>
      <c r="E189" s="1" t="s">
        <v>128</v>
      </c>
      <c r="F189" s="1" t="s">
        <v>128</v>
      </c>
      <c r="G189" s="1" t="s">
        <v>1</v>
      </c>
      <c r="H189" s="1" t="s">
        <v>238</v>
      </c>
    </row>
    <row r="190" spans="1:20" x14ac:dyDescent="0.45">
      <c r="A190" s="2" t="s">
        <v>0</v>
      </c>
      <c r="D190" s="1" t="s">
        <v>1</v>
      </c>
      <c r="E190" s="1" t="s">
        <v>1</v>
      </c>
      <c r="F190" s="1" t="s">
        <v>128</v>
      </c>
      <c r="G190" s="1" t="s">
        <v>1</v>
      </c>
      <c r="H190" s="1" t="s">
        <v>238</v>
      </c>
    </row>
    <row r="191" spans="1:20" x14ac:dyDescent="0.45">
      <c r="A191" s="2" t="s">
        <v>200</v>
      </c>
      <c r="D191" s="1" t="s">
        <v>4</v>
      </c>
      <c r="E191" s="1" t="s">
        <v>4</v>
      </c>
      <c r="F191" s="1" t="s">
        <v>4</v>
      </c>
      <c r="G191" s="2" t="s">
        <v>5</v>
      </c>
      <c r="H191" s="1" t="s">
        <v>21</v>
      </c>
    </row>
    <row r="192" spans="1:20" x14ac:dyDescent="0.45">
      <c r="A192" s="11" t="s">
        <v>142</v>
      </c>
      <c r="D192">
        <v>230.8443</v>
      </c>
      <c r="E192">
        <v>234.5915</v>
      </c>
      <c r="F192">
        <v>233.7611</v>
      </c>
      <c r="G192">
        <v>240.64949999999999</v>
      </c>
      <c r="H192">
        <v>269.91210000000001</v>
      </c>
    </row>
    <row r="193" spans="1:8" x14ac:dyDescent="0.45">
      <c r="A193" s="11" t="s">
        <v>143</v>
      </c>
      <c r="D193">
        <v>-42.5672</v>
      </c>
      <c r="E193" s="5">
        <v>-35.893000000000001</v>
      </c>
      <c r="F193">
        <v>-93.987300000000005</v>
      </c>
      <c r="G193">
        <v>-26.086300000000001</v>
      </c>
      <c r="H193">
        <v>-9.3201999999999998</v>
      </c>
    </row>
    <row r="194" spans="1:8" x14ac:dyDescent="0.45">
      <c r="A194" s="11" t="s">
        <v>144</v>
      </c>
      <c r="D194">
        <v>229.61189999999999</v>
      </c>
      <c r="E194">
        <v>233.32730000000001</v>
      </c>
      <c r="F194">
        <v>235.4204</v>
      </c>
      <c r="G194">
        <v>239.6173</v>
      </c>
      <c r="H194">
        <v>270.14850000000001</v>
      </c>
    </row>
    <row r="195" spans="1:8" x14ac:dyDescent="0.45">
      <c r="A195" s="11" t="s">
        <v>145</v>
      </c>
      <c r="D195">
        <v>-71.565899999999999</v>
      </c>
      <c r="E195">
        <v>-62.455199999999998</v>
      </c>
      <c r="F195">
        <v>-125.94799999999999</v>
      </c>
      <c r="G195">
        <v>-55.772399999999998</v>
      </c>
      <c r="H195">
        <v>-40.772300000000001</v>
      </c>
    </row>
    <row r="196" spans="1:8" x14ac:dyDescent="0.45">
      <c r="A196" s="11" t="s">
        <v>239</v>
      </c>
      <c r="D196" s="5">
        <v>230.75195365603341</v>
      </c>
      <c r="E196" s="5">
        <v>234.48303529667862</v>
      </c>
      <c r="F196" s="5">
        <v>233.9034631405008</v>
      </c>
      <c r="G196" s="5">
        <v>240.5721550663402</v>
      </c>
      <c r="H196" s="5">
        <v>269.93189682975589</v>
      </c>
    </row>
    <row r="197" spans="1:8" x14ac:dyDescent="0.45">
      <c r="A197" s="11" t="s">
        <v>240</v>
      </c>
      <c r="D197" s="5">
        <v>-44.740134051269422</v>
      </c>
      <c r="E197" s="5">
        <v>-38.171959929253788</v>
      </c>
      <c r="F197" s="5">
        <v>-96.729435614177348</v>
      </c>
      <c r="G197" s="5">
        <v>-28.310742390155049</v>
      </c>
      <c r="H197" s="5">
        <v>-11.95409115551724</v>
      </c>
    </row>
    <row r="198" spans="1:8" x14ac:dyDescent="0.45">
      <c r="A198" s="11">
        <v>2</v>
      </c>
      <c r="D198" s="5">
        <v>410.02109999999999</v>
      </c>
      <c r="E198">
        <v>413.3227</v>
      </c>
      <c r="F198">
        <v>423.60509999999999</v>
      </c>
      <c r="G198">
        <v>410.68790000000001</v>
      </c>
    </row>
    <row r="199" spans="1:8" x14ac:dyDescent="0.45">
      <c r="A199" s="11">
        <v>3</v>
      </c>
      <c r="D199">
        <v>342.93110000000001</v>
      </c>
      <c r="E199" s="5">
        <v>346.56900000000002</v>
      </c>
      <c r="F199">
        <v>354.47919999999999</v>
      </c>
      <c r="G199">
        <v>346.98970000000003</v>
      </c>
    </row>
    <row r="200" spans="1:8" x14ac:dyDescent="0.45">
      <c r="A200" s="11">
        <v>4</v>
      </c>
      <c r="D200">
        <v>257.1773</v>
      </c>
      <c r="E200">
        <v>264.1619</v>
      </c>
      <c r="F200">
        <v>268.9631</v>
      </c>
      <c r="G200">
        <v>263.21420000000001</v>
      </c>
    </row>
    <row r="201" spans="1:8" x14ac:dyDescent="0.45">
      <c r="A201" s="11" t="s">
        <v>81</v>
      </c>
      <c r="D201">
        <f>(271.5032+274.0954)/2</f>
        <v>272.79930000000002</v>
      </c>
      <c r="E201">
        <f>(272.5187+277.1823)/2</f>
        <v>274.85050000000001</v>
      </c>
      <c r="F201" s="5">
        <f>(274.2805+277.1824)/2</f>
        <v>275.73145</v>
      </c>
      <c r="G201" s="5">
        <f>(277.9975+280.3828)/2</f>
        <v>279.19015000000002</v>
      </c>
    </row>
    <row r="202" spans="1:8" x14ac:dyDescent="0.45">
      <c r="A202" s="11" t="s">
        <v>82</v>
      </c>
      <c r="D202">
        <v>263.92529999999999</v>
      </c>
      <c r="E202">
        <v>264.37020000000001</v>
      </c>
      <c r="F202">
        <v>266.54160000000002</v>
      </c>
      <c r="G202">
        <v>270.33870000000002</v>
      </c>
    </row>
    <row r="203" spans="1:8" x14ac:dyDescent="0.45">
      <c r="A203" s="11">
        <v>6</v>
      </c>
      <c r="D203">
        <v>281.14519999999999</v>
      </c>
      <c r="E203">
        <v>289.47359999999998</v>
      </c>
      <c r="F203">
        <v>306.13560000000001</v>
      </c>
      <c r="G203">
        <v>287.07740000000001</v>
      </c>
    </row>
    <row r="204" spans="1:8" x14ac:dyDescent="0.45">
      <c r="A204" s="11">
        <v>7</v>
      </c>
      <c r="D204" s="5">
        <f>(232.799+232.8113)/2</f>
        <v>232.80515</v>
      </c>
      <c r="E204" s="5">
        <f>(244.9349+244.9356)/2</f>
        <v>244.93525</v>
      </c>
      <c r="F204">
        <f>(247.0434+247.0438)/2</f>
        <v>247.0436</v>
      </c>
      <c r="G204" s="5">
        <f>(243.4034+243.3917)/2</f>
        <v>243.39755</v>
      </c>
    </row>
    <row r="205" spans="1:8" x14ac:dyDescent="0.45">
      <c r="A205" s="11" t="s">
        <v>83</v>
      </c>
      <c r="D205">
        <v>198.39789999999999</v>
      </c>
      <c r="E205">
        <v>204.3552</v>
      </c>
      <c r="F205">
        <v>211.4237</v>
      </c>
      <c r="G205">
        <v>203.3708</v>
      </c>
    </row>
    <row r="206" spans="1:8" x14ac:dyDescent="0.45">
      <c r="A206" s="11" t="s">
        <v>84</v>
      </c>
      <c r="D206">
        <v>411.77289999999999</v>
      </c>
      <c r="E206">
        <v>428.15170000000001</v>
      </c>
      <c r="F206">
        <v>434.46609999999998</v>
      </c>
      <c r="G206">
        <v>421.00080000000003</v>
      </c>
    </row>
    <row r="207" spans="1:8" x14ac:dyDescent="0.45">
      <c r="A207" s="11" t="s">
        <v>85</v>
      </c>
      <c r="D207">
        <v>290.10059999999999</v>
      </c>
      <c r="E207">
        <v>311.87380000000002</v>
      </c>
      <c r="F207">
        <v>327.93630000000002</v>
      </c>
      <c r="G207">
        <v>296.73680000000002</v>
      </c>
    </row>
    <row r="208" spans="1:8" x14ac:dyDescent="0.45">
      <c r="A208" s="11" t="s">
        <v>86</v>
      </c>
      <c r="D208">
        <v>180.23560000000001</v>
      </c>
      <c r="E208">
        <v>192.31129999999999</v>
      </c>
      <c r="F208">
        <v>189.03129999999999</v>
      </c>
      <c r="G208">
        <v>187.35239999999999</v>
      </c>
    </row>
    <row r="209" spans="1:8" x14ac:dyDescent="0.45">
      <c r="A209" s="11" t="s">
        <v>87</v>
      </c>
      <c r="D209">
        <v>266.81189999999998</v>
      </c>
      <c r="E209">
        <v>272.45229999999998</v>
      </c>
      <c r="F209">
        <v>283.81920000000002</v>
      </c>
      <c r="G209">
        <v>275.69569999999999</v>
      </c>
    </row>
    <row r="210" spans="1:8" x14ac:dyDescent="0.45">
      <c r="A210" s="11" t="s">
        <v>88</v>
      </c>
      <c r="D210">
        <v>210.60579999999999</v>
      </c>
      <c r="E210">
        <v>215.1917</v>
      </c>
      <c r="F210" s="5">
        <v>214.684</v>
      </c>
      <c r="G210">
        <v>216.6421</v>
      </c>
    </row>
    <row r="211" spans="1:8" x14ac:dyDescent="0.45">
      <c r="A211" s="11" t="s">
        <v>89</v>
      </c>
      <c r="D211">
        <v>283.46960000000001</v>
      </c>
      <c r="E211" s="5">
        <v>296.34500000000003</v>
      </c>
      <c r="F211">
        <v>310.88959999999997</v>
      </c>
      <c r="G211" s="5">
        <v>289.32499999999999</v>
      </c>
    </row>
    <row r="212" spans="1:8" x14ac:dyDescent="0.45">
      <c r="A212" s="11" t="s">
        <v>90</v>
      </c>
      <c r="D212">
        <v>162.9194</v>
      </c>
      <c r="E212">
        <v>183.43459999999999</v>
      </c>
      <c r="F212">
        <v>183.5823</v>
      </c>
      <c r="G212">
        <v>172.62889999999999</v>
      </c>
    </row>
    <row r="213" spans="1:8" x14ac:dyDescent="0.45">
      <c r="A213" s="11" t="s">
        <v>93</v>
      </c>
      <c r="D213">
        <v>99.759399999999999</v>
      </c>
      <c r="E213">
        <v>111.7599</v>
      </c>
      <c r="F213">
        <v>118.74639999999999</v>
      </c>
      <c r="G213">
        <v>112.0194</v>
      </c>
      <c r="H213">
        <v>134.62049999999999</v>
      </c>
    </row>
    <row r="214" spans="1:8" x14ac:dyDescent="0.45">
      <c r="A214" s="11" t="s">
        <v>94</v>
      </c>
      <c r="D214">
        <v>129.4127</v>
      </c>
      <c r="E214">
        <v>137.19479999999999</v>
      </c>
      <c r="F214">
        <v>140.84520000000001</v>
      </c>
      <c r="G214">
        <v>138.2311</v>
      </c>
      <c r="H214">
        <v>124.63720000000001</v>
      </c>
    </row>
    <row r="215" spans="1:8" x14ac:dyDescent="0.45">
      <c r="A215" s="11" t="s">
        <v>95</v>
      </c>
      <c r="D215">
        <v>91.3904</v>
      </c>
      <c r="E215">
        <v>102.2557</v>
      </c>
      <c r="F215">
        <v>106.0365</v>
      </c>
      <c r="G215">
        <v>101.7616</v>
      </c>
    </row>
    <row r="216" spans="1:8" x14ac:dyDescent="0.45">
      <c r="A216" s="11" t="s">
        <v>96</v>
      </c>
      <c r="D216" s="5">
        <v>104.09647229288166</v>
      </c>
      <c r="E216" s="5">
        <v>115.16734852631184</v>
      </c>
      <c r="F216" s="5">
        <v>121.62727250881719</v>
      </c>
      <c r="G216" s="5">
        <v>115.8134748853824</v>
      </c>
      <c r="H216" s="5">
        <f>H213*K285+H214*K286</f>
        <v>134.5405305776284</v>
      </c>
    </row>
    <row r="217" spans="1:8" x14ac:dyDescent="0.45">
      <c r="A217" s="11" t="s">
        <v>97</v>
      </c>
      <c r="D217">
        <v>133.29820000000001</v>
      </c>
      <c r="E217">
        <v>134.94489999999999</v>
      </c>
      <c r="F217">
        <v>139.07939999999999</v>
      </c>
      <c r="G217">
        <v>142.7379</v>
      </c>
      <c r="H217">
        <v>150.05950000000001</v>
      </c>
    </row>
    <row r="218" spans="1:8" x14ac:dyDescent="0.45">
      <c r="A218" s="11" t="s">
        <v>98</v>
      </c>
      <c r="D218">
        <v>109.8678</v>
      </c>
      <c r="E218">
        <v>121.0574</v>
      </c>
      <c r="F218">
        <v>127.0474</v>
      </c>
      <c r="G218">
        <v>120.5527</v>
      </c>
      <c r="H218" s="5">
        <v>141.965</v>
      </c>
    </row>
    <row r="219" spans="1:8" x14ac:dyDescent="0.45">
      <c r="A219" s="11" t="s">
        <v>99</v>
      </c>
      <c r="H219" s="5">
        <v>157.416</v>
      </c>
    </row>
    <row r="220" spans="1:8" x14ac:dyDescent="0.45">
      <c r="A220" s="11" t="s">
        <v>100</v>
      </c>
      <c r="D220" s="5">
        <f>E288*D217+E289*D218</f>
        <v>121.28527771741966</v>
      </c>
      <c r="E220" s="5">
        <v>132.04563777012936</v>
      </c>
      <c r="F220" s="5">
        <v>136.56750634384855</v>
      </c>
      <c r="G220" s="5">
        <f>E288*G217+E289*G218</f>
        <v>131.3634000587484</v>
      </c>
      <c r="H220" s="5">
        <f>H217*K288+K289*H218+H219*K290</f>
        <v>151.56305039362562</v>
      </c>
    </row>
    <row r="221" spans="1:8" x14ac:dyDescent="0.45">
      <c r="A221" s="11">
        <v>13</v>
      </c>
      <c r="D221">
        <v>130.6901</v>
      </c>
      <c r="E221" s="5">
        <v>146.9384</v>
      </c>
      <c r="F221">
        <v>153.3203</v>
      </c>
      <c r="G221">
        <v>139.84350000000001</v>
      </c>
      <c r="H221" s="5">
        <v>174.93700000000001</v>
      </c>
    </row>
    <row r="222" spans="1:8" x14ac:dyDescent="0.45">
      <c r="A222" s="11" t="s">
        <v>101</v>
      </c>
      <c r="D222">
        <v>118.94540000000001</v>
      </c>
      <c r="E222" s="5">
        <v>142.70930000000001</v>
      </c>
      <c r="F222">
        <v>145.7902</v>
      </c>
      <c r="G222" s="5">
        <v>128.815</v>
      </c>
      <c r="H222">
        <v>164.96950000000001</v>
      </c>
    </row>
    <row r="223" spans="1:8" x14ac:dyDescent="0.45">
      <c r="A223" s="11" t="s">
        <v>102</v>
      </c>
      <c r="D223">
        <v>113.55670000000001</v>
      </c>
      <c r="E223" s="5">
        <v>143.52619999999999</v>
      </c>
      <c r="F223">
        <v>144.15940000000001</v>
      </c>
      <c r="G223">
        <v>124.1035</v>
      </c>
      <c r="H223">
        <v>159.24539999999999</v>
      </c>
    </row>
    <row r="224" spans="1:8" x14ac:dyDescent="0.45">
      <c r="A224" s="11" t="s">
        <v>103</v>
      </c>
      <c r="D224" s="5">
        <f>E291*D222+E292*D223</f>
        <v>118.00891239309878</v>
      </c>
      <c r="E224" s="5">
        <v>143.01610662589917</v>
      </c>
      <c r="F224" s="5">
        <v>145.17771347102905</v>
      </c>
      <c r="G224" s="5">
        <f>E291*G222+E292*G223</f>
        <v>127.99620115057155</v>
      </c>
      <c r="H224" s="5">
        <f>H222*K291+K292*H223</f>
        <v>164.21996615350656</v>
      </c>
    </row>
    <row r="225" spans="1:8" x14ac:dyDescent="0.45">
      <c r="A225" s="11">
        <v>15</v>
      </c>
      <c r="D225">
        <v>135.81829999999999</v>
      </c>
      <c r="E225" s="5">
        <v>145.83430000000001</v>
      </c>
      <c r="F225" s="5">
        <v>153.68700000000001</v>
      </c>
      <c r="G225">
        <v>145.83080000000001</v>
      </c>
      <c r="H225">
        <v>165.57849999999999</v>
      </c>
    </row>
    <row r="226" spans="1:8" x14ac:dyDescent="0.45">
      <c r="A226" s="11" t="s">
        <v>106</v>
      </c>
      <c r="D226">
        <v>80.345600000000005</v>
      </c>
      <c r="E226" s="5">
        <v>90.250500000000002</v>
      </c>
      <c r="F226">
        <v>98.798400000000001</v>
      </c>
      <c r="G226" s="5">
        <v>91.632000000000005</v>
      </c>
      <c r="H226">
        <v>107.1585</v>
      </c>
    </row>
    <row r="227" spans="1:8" x14ac:dyDescent="0.45">
      <c r="A227" s="11" t="s">
        <v>107</v>
      </c>
      <c r="D227">
        <v>121.08410000000001</v>
      </c>
      <c r="E227" s="5">
        <v>136.0574</v>
      </c>
      <c r="F227" s="5">
        <v>144.369</v>
      </c>
      <c r="G227">
        <v>132.18369999999999</v>
      </c>
      <c r="H227">
        <v>151.6626</v>
      </c>
    </row>
    <row r="228" spans="1:8" x14ac:dyDescent="0.45">
      <c r="A228" s="11" t="s">
        <v>108</v>
      </c>
      <c r="D228">
        <v>121.4284</v>
      </c>
      <c r="E228" s="5">
        <v>126.58</v>
      </c>
      <c r="F228" s="5">
        <v>135.10059999999999</v>
      </c>
      <c r="G228">
        <v>132.2766</v>
      </c>
      <c r="H228">
        <v>152.3553</v>
      </c>
    </row>
    <row r="229" spans="1:8" x14ac:dyDescent="0.45">
      <c r="A229" s="11" t="s">
        <v>109</v>
      </c>
      <c r="D229" s="5">
        <f>E296*D226+E297*D227+E298*D228</f>
        <v>121.0859853912211</v>
      </c>
      <c r="E229" s="5">
        <v>133.48838852866101</v>
      </c>
      <c r="F229" s="5">
        <v>141.85664155559982</v>
      </c>
      <c r="G229" s="5">
        <f>E296*G226+E297*G227+E298*G228</f>
        <v>132.09278163732662</v>
      </c>
      <c r="H229" s="5">
        <f>H226*K296+K297*H227+H228*K298</f>
        <v>151.86162807829805</v>
      </c>
    </row>
    <row r="230" spans="1:8" x14ac:dyDescent="0.45">
      <c r="A230" s="11" t="s">
        <v>115</v>
      </c>
      <c r="D230">
        <v>136.38460000000001</v>
      </c>
      <c r="E230">
        <v>145.1146</v>
      </c>
      <c r="F230">
        <v>153.24549999999999</v>
      </c>
      <c r="G230">
        <v>145.7294</v>
      </c>
      <c r="H230">
        <v>168.59809999999999</v>
      </c>
    </row>
    <row r="231" spans="1:8" x14ac:dyDescent="0.45">
      <c r="A231" s="11" t="s">
        <v>116</v>
      </c>
      <c r="D231">
        <v>136.2766</v>
      </c>
      <c r="E231">
        <v>146.46850000000001</v>
      </c>
      <c r="F231">
        <v>153.35769999999999</v>
      </c>
      <c r="G231">
        <v>147.0282</v>
      </c>
      <c r="H231">
        <v>170.3364</v>
      </c>
    </row>
    <row r="232" spans="1:8" x14ac:dyDescent="0.45">
      <c r="A232" s="11" t="s">
        <v>117</v>
      </c>
      <c r="D232">
        <v>144.63589999999999</v>
      </c>
      <c r="E232">
        <v>151.87469999999999</v>
      </c>
      <c r="F232">
        <v>158.6677</v>
      </c>
      <c r="G232">
        <v>154.74639999999999</v>
      </c>
      <c r="H232">
        <v>176.2653</v>
      </c>
    </row>
    <row r="233" spans="1:8" x14ac:dyDescent="0.45">
      <c r="A233" s="11" t="s">
        <v>118</v>
      </c>
      <c r="D233" s="5">
        <f>E299*D230+E300*D231+E301*D232</f>
        <v>136.69116089099427</v>
      </c>
      <c r="E233" s="5">
        <v>146.01707954932382</v>
      </c>
      <c r="F233" s="5">
        <v>153.4225780521673</v>
      </c>
      <c r="G233" s="5">
        <f>E299*G230+E300*G231+E301*G232</f>
        <v>146.8042421504498</v>
      </c>
      <c r="H233" s="5">
        <f>H230*K299+K300*H231+H232*K301</f>
        <v>169.74789882638774</v>
      </c>
    </row>
    <row r="234" spans="1:8" x14ac:dyDescent="0.45">
      <c r="A234" s="12" t="s">
        <v>119</v>
      </c>
      <c r="D234">
        <v>115.7809</v>
      </c>
      <c r="E234" s="5">
        <v>115.7809</v>
      </c>
      <c r="F234">
        <v>123.95659999999999</v>
      </c>
      <c r="G234">
        <v>126.6326</v>
      </c>
      <c r="H234">
        <v>148.42070000000001</v>
      </c>
    </row>
    <row r="235" spans="1:8" x14ac:dyDescent="0.45">
      <c r="A235" s="12" t="s">
        <v>120</v>
      </c>
      <c r="D235">
        <v>122.1044</v>
      </c>
      <c r="E235" s="5">
        <v>130.5967</v>
      </c>
      <c r="F235">
        <v>138.41159999999999</v>
      </c>
      <c r="G235">
        <v>131.97239999999999</v>
      </c>
      <c r="H235">
        <v>154.31039999999999</v>
      </c>
    </row>
    <row r="236" spans="1:8" x14ac:dyDescent="0.45">
      <c r="A236" s="12" t="s">
        <v>121</v>
      </c>
      <c r="D236">
        <v>116.3942</v>
      </c>
      <c r="E236" s="5">
        <v>147.24299999999999</v>
      </c>
      <c r="F236" s="5">
        <v>154.51050000000001</v>
      </c>
      <c r="G236">
        <v>147.37970000000001</v>
      </c>
      <c r="H236">
        <v>170.38550000000001</v>
      </c>
    </row>
    <row r="237" spans="1:8" x14ac:dyDescent="0.45">
      <c r="A237" s="11" t="s">
        <v>122</v>
      </c>
      <c r="D237" s="5">
        <f>E302*D234+E303*D235+E304*D236</f>
        <v>115.81237105782338</v>
      </c>
      <c r="E237" s="5">
        <v>125.22012732826198</v>
      </c>
      <c r="F237" s="5">
        <v>133.12438283724816</v>
      </c>
      <c r="G237" s="5">
        <f>E302*G234+E303*G235+E304*G236</f>
        <v>127.48215224556537</v>
      </c>
      <c r="H237" s="5">
        <f>H234*K302+K303*H235+H236*K304</f>
        <v>149.15210541856192</v>
      </c>
    </row>
    <row r="238" spans="1:8" x14ac:dyDescent="0.45">
      <c r="A238" s="11">
        <v>19</v>
      </c>
      <c r="D238" s="4">
        <v>76.096299999999999</v>
      </c>
      <c r="E238" s="5">
        <v>86.034400000000005</v>
      </c>
      <c r="F238">
        <v>98.013900000000007</v>
      </c>
      <c r="G238" s="5">
        <v>86.775999999999996</v>
      </c>
      <c r="H238" s="5">
        <v>113.54300000000001</v>
      </c>
    </row>
    <row r="239" spans="1:8" x14ac:dyDescent="0.45">
      <c r="A239" s="11">
        <v>20</v>
      </c>
      <c r="D239">
        <v>114.5484</v>
      </c>
      <c r="E239" s="5">
        <v>123.0137</v>
      </c>
      <c r="F239">
        <v>125.57089999999999</v>
      </c>
      <c r="G239">
        <v>127.85980000000001</v>
      </c>
      <c r="H239">
        <v>131.59139999999999</v>
      </c>
    </row>
    <row r="240" spans="1:8" x14ac:dyDescent="0.45">
      <c r="A240" s="11" t="s">
        <v>263</v>
      </c>
      <c r="D240" s="5">
        <v>-119.041</v>
      </c>
      <c r="E240" s="5">
        <v>-114.51260000000001</v>
      </c>
      <c r="F240">
        <v>-165.9889</v>
      </c>
      <c r="G240">
        <v>-102.4641</v>
      </c>
      <c r="H240">
        <v>-86.448300000000003</v>
      </c>
    </row>
    <row r="241" spans="1:10" x14ac:dyDescent="0.45">
      <c r="A241" s="11" t="s">
        <v>175</v>
      </c>
      <c r="D241" s="5">
        <v>260.81385</v>
      </c>
      <c r="E241" s="5">
        <v>267.7679</v>
      </c>
      <c r="F241">
        <f>(265.7388+277.5694)/2</f>
        <v>271.65409999999997</v>
      </c>
      <c r="G241" s="5">
        <v>265.6456</v>
      </c>
      <c r="H241" s="5">
        <v>290.76245</v>
      </c>
    </row>
    <row r="242" spans="1:10" x14ac:dyDescent="0.45">
      <c r="A242" s="11">
        <v>22</v>
      </c>
      <c r="D242">
        <v>-72.444400000000002</v>
      </c>
      <c r="E242" s="5">
        <v>-51.405000000000001</v>
      </c>
      <c r="F242">
        <v>-110.73569999999999</v>
      </c>
      <c r="G242">
        <v>-56.650100000000002</v>
      </c>
      <c r="H242">
        <v>-15.642799999999999</v>
      </c>
    </row>
    <row r="243" spans="1:10" x14ac:dyDescent="0.45">
      <c r="A243" s="11">
        <v>23</v>
      </c>
      <c r="D243">
        <v>429.19420000000002</v>
      </c>
      <c r="E243" s="5">
        <v>431.5634</v>
      </c>
      <c r="F243">
        <v>424.51369999999997</v>
      </c>
      <c r="G243" s="5">
        <v>436.20699999999999</v>
      </c>
      <c r="H243">
        <v>452.72030000000001</v>
      </c>
      <c r="J243" s="3"/>
    </row>
    <row r="244" spans="1:10" x14ac:dyDescent="0.45">
      <c r="A244" s="11">
        <v>24</v>
      </c>
      <c r="D244">
        <v>432.93810000000002</v>
      </c>
      <c r="E244" s="5">
        <v>438.86649999999997</v>
      </c>
      <c r="F244" s="5">
        <v>440.49799999999999</v>
      </c>
      <c r="G244">
        <v>439.18029999999999</v>
      </c>
      <c r="H244" s="5">
        <v>463.726</v>
      </c>
      <c r="J244" s="3"/>
    </row>
    <row r="245" spans="1:10" x14ac:dyDescent="0.45">
      <c r="A245" s="11">
        <v>25</v>
      </c>
      <c r="D245" s="3">
        <v>210.18530000000001</v>
      </c>
      <c r="E245" s="5">
        <v>211.4632</v>
      </c>
      <c r="F245">
        <v>213.40649999999999</v>
      </c>
      <c r="G245">
        <v>217.85740000000001</v>
      </c>
      <c r="H245">
        <v>244.95259999999999</v>
      </c>
      <c r="J245" s="3"/>
    </row>
    <row r="246" spans="1:10" x14ac:dyDescent="0.45">
      <c r="A246" s="11">
        <v>26</v>
      </c>
      <c r="D246">
        <v>75.625900000000001</v>
      </c>
      <c r="E246">
        <v>82.377499999999998</v>
      </c>
      <c r="F246">
        <v>36.549799999999998</v>
      </c>
      <c r="G246">
        <v>88.206400000000002</v>
      </c>
      <c r="H246">
        <v>101.40260000000001</v>
      </c>
      <c r="J246" s="3"/>
    </row>
    <row r="247" spans="1:10" x14ac:dyDescent="0.45">
      <c r="A247" s="11" t="s">
        <v>176</v>
      </c>
      <c r="D247" s="3">
        <v>271.96469999999999</v>
      </c>
      <c r="E247" s="5">
        <v>275.64249999999998</v>
      </c>
      <c r="F247">
        <v>278.71629999999999</v>
      </c>
      <c r="G247" s="3">
        <v>281.26119999999997</v>
      </c>
      <c r="H247" s="5">
        <v>292.041</v>
      </c>
      <c r="J247" s="3"/>
    </row>
    <row r="248" spans="1:10" x14ac:dyDescent="0.45">
      <c r="A248" s="11" t="s">
        <v>177</v>
      </c>
      <c r="D248">
        <v>271.63589999999999</v>
      </c>
      <c r="E248" s="5">
        <v>274.64760000000001</v>
      </c>
      <c r="F248">
        <v>277.68020000000001</v>
      </c>
      <c r="G248">
        <v>281.36869999999999</v>
      </c>
      <c r="H248" s="5">
        <v>299.27300000000002</v>
      </c>
      <c r="J248" s="3"/>
    </row>
    <row r="249" spans="1:10" x14ac:dyDescent="0.45">
      <c r="A249" s="11" t="s">
        <v>178</v>
      </c>
      <c r="E249" s="5"/>
      <c r="H249">
        <v>289.69040000000001</v>
      </c>
    </row>
    <row r="250" spans="1:10" x14ac:dyDescent="0.45">
      <c r="A250" s="11" t="s">
        <v>179</v>
      </c>
      <c r="D250" s="4">
        <v>271.96189487913045</v>
      </c>
      <c r="E250" s="5">
        <v>275.63761461415129</v>
      </c>
      <c r="F250" s="5">
        <v>278.711212304475</v>
      </c>
      <c r="G250" s="4">
        <v>281.26211712437191</v>
      </c>
      <c r="H250" s="5">
        <v>292.11494007434669</v>
      </c>
      <c r="J250" s="3"/>
    </row>
    <row r="251" spans="1:10" x14ac:dyDescent="0.45">
      <c r="A251" s="11">
        <v>28</v>
      </c>
      <c r="D251">
        <v>268.28620000000001</v>
      </c>
      <c r="E251">
        <v>272.01440000000002</v>
      </c>
      <c r="F251">
        <v>275.37580000000003</v>
      </c>
      <c r="G251">
        <v>277.6893</v>
      </c>
      <c r="H251">
        <v>288.8707</v>
      </c>
      <c r="J251" s="3"/>
    </row>
    <row r="252" spans="1:10" x14ac:dyDescent="0.45">
      <c r="A252" s="11">
        <v>29</v>
      </c>
      <c r="D252">
        <v>191.60730000000001</v>
      </c>
      <c r="E252">
        <v>179.0976</v>
      </c>
      <c r="F252">
        <v>177.18950000000001</v>
      </c>
      <c r="G252">
        <v>198.47620000000001</v>
      </c>
      <c r="H252">
        <v>212.22909999999999</v>
      </c>
      <c r="J252" s="3"/>
    </row>
    <row r="253" spans="1:10" x14ac:dyDescent="0.45">
      <c r="A253" s="13" t="s">
        <v>140</v>
      </c>
      <c r="D253">
        <v>244.5968</v>
      </c>
      <c r="E253">
        <v>260.89830000000001</v>
      </c>
      <c r="F253">
        <v>278.5421</v>
      </c>
      <c r="G253" s="5">
        <v>253.36420000000001</v>
      </c>
      <c r="H253" s="5">
        <v>293.02100000000002</v>
      </c>
      <c r="J253" s="3"/>
    </row>
    <row r="254" spans="1:10" x14ac:dyDescent="0.45">
      <c r="A254" s="13" t="s">
        <v>180</v>
      </c>
      <c r="D254">
        <v>257.98989999999998</v>
      </c>
      <c r="E254">
        <v>272.41739999999999</v>
      </c>
      <c r="F254">
        <v>289.29680000000002</v>
      </c>
      <c r="G254" s="5">
        <v>265.48500000000001</v>
      </c>
      <c r="H254" s="5">
        <v>305.178</v>
      </c>
      <c r="J254" s="3"/>
    </row>
    <row r="255" spans="1:10" x14ac:dyDescent="0.45">
      <c r="A255" s="13" t="s">
        <v>181</v>
      </c>
      <c r="D255">
        <v>247.1842</v>
      </c>
      <c r="E255">
        <v>262.1814</v>
      </c>
      <c r="F255">
        <v>280.65980000000002</v>
      </c>
      <c r="G255" s="5">
        <v>256.0548</v>
      </c>
      <c r="H255">
        <v>294.31970000000001</v>
      </c>
    </row>
    <row r="256" spans="1:10" x14ac:dyDescent="0.45">
      <c r="A256" s="13" t="s">
        <v>182</v>
      </c>
      <c r="D256" s="5">
        <v>257.57505427735765</v>
      </c>
      <c r="E256" s="5">
        <v>271.87972203125514</v>
      </c>
      <c r="F256" s="5">
        <v>288.8431145158217</v>
      </c>
      <c r="G256" s="5">
        <v>265.12296161899167</v>
      </c>
      <c r="H256" s="5">
        <v>304.86211855563715</v>
      </c>
    </row>
    <row r="257" spans="1:8" x14ac:dyDescent="0.45">
      <c r="A257" s="13" t="s">
        <v>183</v>
      </c>
      <c r="D257">
        <v>233.0412</v>
      </c>
      <c r="E257">
        <v>241.64109999999999</v>
      </c>
      <c r="F257">
        <v>246.35939999999999</v>
      </c>
      <c r="G257">
        <v>237.8604</v>
      </c>
      <c r="H257">
        <v>265.35309999999998</v>
      </c>
    </row>
    <row r="258" spans="1:8" x14ac:dyDescent="0.45">
      <c r="A258" s="13" t="s">
        <v>184</v>
      </c>
      <c r="D258" s="5"/>
      <c r="E258" s="5"/>
      <c r="H258">
        <v>259.08109999999999</v>
      </c>
    </row>
    <row r="259" spans="1:8" x14ac:dyDescent="0.45">
      <c r="A259" s="13" t="s">
        <v>185</v>
      </c>
      <c r="H259" s="5">
        <v>265.24424167199868</v>
      </c>
    </row>
    <row r="260" spans="1:8" x14ac:dyDescent="0.45">
      <c r="A260" s="13" t="s">
        <v>186</v>
      </c>
      <c r="D260">
        <v>225.7662</v>
      </c>
      <c r="E260">
        <v>233.3639</v>
      </c>
      <c r="F260">
        <v>238.45760000000001</v>
      </c>
      <c r="G260">
        <v>230.94540000000001</v>
      </c>
      <c r="H260">
        <v>258.33569999999997</v>
      </c>
    </row>
    <row r="261" spans="1:8" x14ac:dyDescent="0.45">
      <c r="A261" s="13" t="s">
        <v>187</v>
      </c>
      <c r="D261">
        <v>234.7199</v>
      </c>
      <c r="E261">
        <v>244.06280000000001</v>
      </c>
      <c r="F261">
        <v>248.4401</v>
      </c>
      <c r="G261">
        <v>240.0223</v>
      </c>
      <c r="H261">
        <v>267.41849999999999</v>
      </c>
    </row>
    <row r="262" spans="1:8" x14ac:dyDescent="0.45">
      <c r="A262" s="13" t="s">
        <v>188</v>
      </c>
      <c r="D262" s="5">
        <v>227.45877218630451</v>
      </c>
      <c r="E262" s="5">
        <v>236.90872216065253</v>
      </c>
      <c r="F262" s="5">
        <v>241.76506032009962</v>
      </c>
      <c r="G262" s="5">
        <v>232.66126142911506</v>
      </c>
      <c r="H262" s="5">
        <v>259.37120168884712</v>
      </c>
    </row>
    <row r="263" spans="1:8" x14ac:dyDescent="0.45">
      <c r="A263" s="13" t="s">
        <v>189</v>
      </c>
      <c r="D263">
        <v>298.45249999999999</v>
      </c>
      <c r="E263">
        <v>322.81110000000001</v>
      </c>
      <c r="F263">
        <v>332.07870000000003</v>
      </c>
      <c r="G263">
        <v>302.00689999999997</v>
      </c>
      <c r="H263">
        <v>346.66770000000002</v>
      </c>
    </row>
    <row r="264" spans="1:8" x14ac:dyDescent="0.45">
      <c r="A264" s="13" t="s">
        <v>190</v>
      </c>
      <c r="D264">
        <v>285.5813</v>
      </c>
      <c r="E264">
        <v>313.9248</v>
      </c>
      <c r="F264">
        <v>322.3614</v>
      </c>
      <c r="G264">
        <v>289.27330000000001</v>
      </c>
      <c r="H264">
        <v>337.0564</v>
      </c>
    </row>
    <row r="265" spans="1:8" x14ac:dyDescent="0.45">
      <c r="A265" s="11" t="s">
        <v>191</v>
      </c>
      <c r="D265">
        <v>348.13619999999997</v>
      </c>
      <c r="E265">
        <v>477.38279999999997</v>
      </c>
      <c r="F265">
        <v>504.85939999999999</v>
      </c>
      <c r="G265">
        <v>357.59570000000002</v>
      </c>
      <c r="H265">
        <v>440.56549999999999</v>
      </c>
    </row>
    <row r="266" spans="1:8" x14ac:dyDescent="0.45">
      <c r="A266" s="11" t="s">
        <v>192</v>
      </c>
      <c r="D266">
        <v>360.79590000000002</v>
      </c>
      <c r="E266">
        <v>497.24689999999998</v>
      </c>
      <c r="F266" s="5">
        <v>525.91399999999999</v>
      </c>
      <c r="G266">
        <v>369.7054</v>
      </c>
      <c r="H266">
        <v>444.9776</v>
      </c>
    </row>
    <row r="267" spans="1:8" x14ac:dyDescent="0.45">
      <c r="A267" s="11" t="s">
        <v>193</v>
      </c>
      <c r="D267" s="5">
        <v>352.64207371484304</v>
      </c>
      <c r="E267" s="5">
        <v>482.20156353500585</v>
      </c>
      <c r="F267" s="5">
        <v>509.96696282560674</v>
      </c>
      <c r="G267" s="5">
        <v>361.90581626852412</v>
      </c>
      <c r="H267" s="5">
        <v>441.77165881456619</v>
      </c>
    </row>
    <row r="268" spans="1:8" x14ac:dyDescent="0.45">
      <c r="A268" s="11">
        <v>33</v>
      </c>
      <c r="D268">
        <v>375.18759999999997</v>
      </c>
      <c r="E268">
        <v>374.52960000000002</v>
      </c>
      <c r="F268">
        <v>383.73430000000002</v>
      </c>
      <c r="G268">
        <v>382.06240000000003</v>
      </c>
      <c r="H268">
        <v>410.12079999999997</v>
      </c>
    </row>
    <row r="269" spans="1:8" x14ac:dyDescent="0.45">
      <c r="A269" s="11">
        <v>34</v>
      </c>
      <c r="D269">
        <v>288.74979999999999</v>
      </c>
      <c r="E269" s="5">
        <v>302.30599999999998</v>
      </c>
      <c r="F269" s="5">
        <v>311.12419999999997</v>
      </c>
      <c r="G269">
        <v>295.71620000000001</v>
      </c>
      <c r="H269">
        <v>335.06610000000001</v>
      </c>
    </row>
    <row r="270" spans="1:8" x14ac:dyDescent="0.45">
      <c r="A270" s="11" t="s">
        <v>141</v>
      </c>
      <c r="D270">
        <v>253.2303</v>
      </c>
      <c r="E270">
        <v>255.1156</v>
      </c>
      <c r="F270">
        <v>256.96839999999997</v>
      </c>
      <c r="G270">
        <v>258.14580000000001</v>
      </c>
      <c r="H270">
        <v>286.79259999999999</v>
      </c>
    </row>
    <row r="271" spans="1:8" x14ac:dyDescent="0.45">
      <c r="A271" s="11" t="s">
        <v>194</v>
      </c>
      <c r="D271">
        <v>270.03980000000001</v>
      </c>
      <c r="E271">
        <v>274.02850000000001</v>
      </c>
      <c r="F271">
        <v>275.1703</v>
      </c>
      <c r="G271">
        <v>274.89569999999998</v>
      </c>
      <c r="H271">
        <v>301.39120000000003</v>
      </c>
    </row>
    <row r="272" spans="1:8" x14ac:dyDescent="0.45">
      <c r="A272" s="3" t="s">
        <v>138</v>
      </c>
    </row>
    <row r="273" spans="1:14" x14ac:dyDescent="0.45">
      <c r="A273" t="s">
        <v>237</v>
      </c>
    </row>
    <row r="274" spans="1:14" x14ac:dyDescent="0.45">
      <c r="A274" s="3" t="s">
        <v>14</v>
      </c>
    </row>
    <row r="275" spans="1:14" x14ac:dyDescent="0.45">
      <c r="A275" s="3" t="s">
        <v>139</v>
      </c>
    </row>
    <row r="276" spans="1:14" x14ac:dyDescent="0.45">
      <c r="A276" s="3" t="s">
        <v>241</v>
      </c>
    </row>
    <row r="279" spans="1:14" x14ac:dyDescent="0.45">
      <c r="A279" s="1" t="s">
        <v>208</v>
      </c>
    </row>
    <row r="280" spans="1:14" x14ac:dyDescent="0.45">
      <c r="A280" s="1"/>
      <c r="B280" s="1" t="s">
        <v>20</v>
      </c>
      <c r="D280" s="1" t="s">
        <v>33</v>
      </c>
      <c r="F280" s="1" t="s">
        <v>20</v>
      </c>
      <c r="G280" s="1" t="s">
        <v>33</v>
      </c>
      <c r="I280" s="1" t="s">
        <v>20</v>
      </c>
      <c r="J280" s="1" t="s">
        <v>33</v>
      </c>
      <c r="L280" s="1" t="s">
        <v>20</v>
      </c>
      <c r="M280" s="1" t="s">
        <v>33</v>
      </c>
    </row>
    <row r="281" spans="1:14" x14ac:dyDescent="0.45">
      <c r="A281" s="1" t="s">
        <v>127</v>
      </c>
      <c r="B281" s="1" t="s">
        <v>1</v>
      </c>
      <c r="D281" s="1" t="s">
        <v>34</v>
      </c>
      <c r="E281" s="1" t="s">
        <v>126</v>
      </c>
      <c r="F281" s="1" t="s">
        <v>128</v>
      </c>
      <c r="G281" s="1" t="s">
        <v>34</v>
      </c>
      <c r="H281" s="1" t="s">
        <v>126</v>
      </c>
      <c r="I281" s="1" t="s">
        <v>2</v>
      </c>
      <c r="J281" s="1" t="s">
        <v>34</v>
      </c>
      <c r="K281" s="1" t="s">
        <v>126</v>
      </c>
      <c r="L281" s="1" t="s">
        <v>207</v>
      </c>
      <c r="M281" s="1" t="s">
        <v>34</v>
      </c>
      <c r="N281" s="1" t="s">
        <v>126</v>
      </c>
    </row>
    <row r="282" spans="1:14" x14ac:dyDescent="0.45">
      <c r="A282" s="1" t="s">
        <v>135</v>
      </c>
      <c r="B282" s="1" t="s">
        <v>35</v>
      </c>
      <c r="C282" s="1" t="s">
        <v>91</v>
      </c>
      <c r="F282" s="1" t="s">
        <v>35</v>
      </c>
      <c r="I282" s="1" t="s">
        <v>37</v>
      </c>
      <c r="L282" s="1" t="s">
        <v>35</v>
      </c>
    </row>
    <row r="283" spans="1:14" x14ac:dyDescent="0.45">
      <c r="A283" s="11" t="s">
        <v>148</v>
      </c>
      <c r="B283">
        <v>-1310.118082</v>
      </c>
      <c r="C283" t="s">
        <v>105</v>
      </c>
      <c r="D283" s="10">
        <v>0</v>
      </c>
      <c r="E283" s="5">
        <v>0.92506788058535661</v>
      </c>
      <c r="F283">
        <v>-1309.720519</v>
      </c>
      <c r="G283" s="10">
        <v>0</v>
      </c>
      <c r="H283" s="5">
        <v>0.91420289248428999</v>
      </c>
      <c r="I283">
        <v>-1309.012606</v>
      </c>
      <c r="J283" s="10">
        <v>0</v>
      </c>
      <c r="K283" s="5">
        <v>0.91625706533054263</v>
      </c>
      <c r="L283" s="6">
        <v>-1309.900807</v>
      </c>
      <c r="M283" s="10">
        <v>0</v>
      </c>
      <c r="N283" s="5">
        <v>0.90864692347803255</v>
      </c>
    </row>
    <row r="284" spans="1:14" x14ac:dyDescent="0.45">
      <c r="A284" s="11" t="s">
        <v>149</v>
      </c>
      <c r="B284">
        <v>-1310.1157089999999</v>
      </c>
      <c r="C284" t="s">
        <v>105</v>
      </c>
      <c r="D284" s="5">
        <v>1.4890800435214315</v>
      </c>
      <c r="E284" s="5">
        <v>7.4932119414643394E-2</v>
      </c>
      <c r="F284">
        <v>-1309.7182849999999</v>
      </c>
      <c r="G284" s="5">
        <v>1.4018562230276319</v>
      </c>
      <c r="H284" s="5">
        <v>8.5797107515710014E-2</v>
      </c>
      <c r="I284">
        <v>-1309.0103469999999</v>
      </c>
      <c r="J284" s="5">
        <v>1.4175439605593636</v>
      </c>
      <c r="K284" s="5">
        <v>8.374293466945737E-2</v>
      </c>
      <c r="L284" s="6">
        <v>-1309.8986379999999</v>
      </c>
      <c r="M284" s="5">
        <v>1.3610681055592724</v>
      </c>
      <c r="N284" s="5">
        <v>9.1353076521967391E-2</v>
      </c>
    </row>
    <row r="285" spans="1:14" x14ac:dyDescent="0.45">
      <c r="A285" s="11" t="s">
        <v>93</v>
      </c>
      <c r="B285" s="6">
        <v>-1091.671654</v>
      </c>
      <c r="C285" t="s">
        <v>92</v>
      </c>
      <c r="D285">
        <v>0</v>
      </c>
      <c r="E285" s="5">
        <v>0.83597344350827041</v>
      </c>
      <c r="F285">
        <v>-1091.3022779999999</v>
      </c>
      <c r="G285">
        <v>0</v>
      </c>
      <c r="H285" s="5">
        <v>0.84145896468323167</v>
      </c>
      <c r="I285">
        <v>-1090.612361</v>
      </c>
      <c r="J285">
        <v>0</v>
      </c>
      <c r="K285" s="5">
        <v>0.99198968052932612</v>
      </c>
      <c r="L285" s="6">
        <v>-1091.4051420000001</v>
      </c>
      <c r="M285" s="10">
        <v>0</v>
      </c>
      <c r="N285" s="5">
        <v>0.58543031271253843</v>
      </c>
    </row>
    <row r="286" spans="1:14" x14ac:dyDescent="0.45">
      <c r="A286" s="11" t="s">
        <v>94</v>
      </c>
      <c r="B286">
        <v>-1091.6700330000001</v>
      </c>
      <c r="C286" t="s">
        <v>92</v>
      </c>
      <c r="D286" s="5">
        <v>1.0171928994287198</v>
      </c>
      <c r="E286" s="5">
        <v>0.15017004610875573</v>
      </c>
      <c r="F286">
        <v>-1091.3005889999999</v>
      </c>
      <c r="G286" s="5">
        <v>1.059863545463666</v>
      </c>
      <c r="H286" s="5">
        <v>0.14065199831047437</v>
      </c>
      <c r="I286">
        <v>-1090.6078110000001</v>
      </c>
      <c r="J286" s="5">
        <v>2.8551682249253503</v>
      </c>
      <c r="K286" s="5">
        <v>8.0103194706738767E-3</v>
      </c>
      <c r="L286" s="6">
        <v>-1091.404765</v>
      </c>
      <c r="M286" s="5">
        <v>0.23657108154477158</v>
      </c>
      <c r="N286" s="5">
        <v>0.39270554003458907</v>
      </c>
    </row>
    <row r="287" spans="1:14" x14ac:dyDescent="0.45">
      <c r="A287" s="11" t="s">
        <v>95</v>
      </c>
      <c r="B287">
        <v>-1091.6677830000001</v>
      </c>
      <c r="C287" t="s">
        <v>92</v>
      </c>
      <c r="D287" s="5">
        <v>2.4290892744310026</v>
      </c>
      <c r="E287" s="5">
        <v>1.3856510382973825E-2</v>
      </c>
      <c r="F287">
        <v>-1091.298642</v>
      </c>
      <c r="G287" s="5">
        <v>2.2816245419466177</v>
      </c>
      <c r="H287" s="5">
        <v>1.7889037006293771E-2</v>
      </c>
      <c r="L287" s="6">
        <v>-1091.4020379999999</v>
      </c>
      <c r="M287" s="5">
        <v>1.9477894880760742</v>
      </c>
      <c r="N287" s="5">
        <v>2.1864147252872595E-2</v>
      </c>
    </row>
    <row r="288" spans="1:14" x14ac:dyDescent="0.45">
      <c r="A288" s="11" t="s">
        <v>97</v>
      </c>
      <c r="B288">
        <v>-1091.671458</v>
      </c>
      <c r="C288" t="s">
        <v>92</v>
      </c>
      <c r="D288" s="5">
        <v>3.0120455923953158E-2</v>
      </c>
      <c r="E288" s="5">
        <v>0.48729333333701796</v>
      </c>
      <c r="F288">
        <v>-1091.3050290000001</v>
      </c>
      <c r="G288">
        <v>0</v>
      </c>
      <c r="H288" s="5">
        <v>0.79123224267358128</v>
      </c>
      <c r="I288">
        <v>-1090.614472</v>
      </c>
      <c r="J288">
        <v>0</v>
      </c>
      <c r="K288" s="5">
        <v>0.62192324292473433</v>
      </c>
      <c r="L288" s="6">
        <v>-1091.4073940000001</v>
      </c>
      <c r="M288" s="10">
        <v>0</v>
      </c>
      <c r="N288" s="5">
        <v>0.6955320384107172</v>
      </c>
    </row>
    <row r="289" spans="1:14" x14ac:dyDescent="0.45">
      <c r="A289" s="11" t="s">
        <v>98</v>
      </c>
      <c r="B289">
        <v>-1091.6715059999999</v>
      </c>
      <c r="C289" t="s">
        <v>92</v>
      </c>
      <c r="D289">
        <v>0</v>
      </c>
      <c r="E289" s="5">
        <v>0.51270666666298192</v>
      </c>
      <c r="F289">
        <v>-1091.3037710000001</v>
      </c>
      <c r="G289" s="5">
        <v>0.78940695100444702</v>
      </c>
      <c r="H289" s="5">
        <v>0.20876775732641878</v>
      </c>
      <c r="I289">
        <v>-1090.6125669999999</v>
      </c>
      <c r="J289" s="5">
        <v>1.1954055975494926</v>
      </c>
      <c r="K289" s="5">
        <v>8.2698289418068324E-2</v>
      </c>
      <c r="L289" s="6">
        <v>-1091.406614</v>
      </c>
      <c r="M289" s="5">
        <v>0.48945741004835108</v>
      </c>
      <c r="N289" s="5">
        <v>0.3044679615892828</v>
      </c>
    </row>
    <row r="290" spans="1:14" x14ac:dyDescent="0.45">
      <c r="A290" s="11" t="s">
        <v>99</v>
      </c>
      <c r="B290" s="1"/>
      <c r="I290">
        <v>-1090.613769</v>
      </c>
      <c r="J290" s="5">
        <v>0.44113917845632422</v>
      </c>
      <c r="K290" s="5">
        <v>0.29537846765719727</v>
      </c>
    </row>
    <row r="291" spans="1:14" x14ac:dyDescent="0.45">
      <c r="A291" s="11" t="s">
        <v>101</v>
      </c>
      <c r="B291">
        <v>-1792.903243</v>
      </c>
      <c r="C291" t="s">
        <v>104</v>
      </c>
      <c r="D291">
        <v>0</v>
      </c>
      <c r="E291" s="5">
        <v>0.82621270308214934</v>
      </c>
      <c r="F291">
        <v>-1792.3874619999999</v>
      </c>
      <c r="G291">
        <v>0</v>
      </c>
      <c r="H291" s="5">
        <v>0.62442572420226516</v>
      </c>
      <c r="I291">
        <v>-1791.3712519999999</v>
      </c>
      <c r="J291">
        <v>0</v>
      </c>
      <c r="K291" s="5">
        <v>0.86905647237234829</v>
      </c>
      <c r="L291" s="6">
        <v>-1792.5340080000001</v>
      </c>
      <c r="M291" s="10">
        <v>0</v>
      </c>
      <c r="N291" s="5">
        <v>0.4129879764836713</v>
      </c>
    </row>
    <row r="292" spans="1:14" x14ac:dyDescent="0.45">
      <c r="A292" s="11" t="s">
        <v>102</v>
      </c>
      <c r="B292">
        <v>-1792.9017710000001</v>
      </c>
      <c r="C292" t="s">
        <v>104</v>
      </c>
      <c r="D292" s="5">
        <v>0.92369398395076319</v>
      </c>
      <c r="E292" s="5">
        <v>0.17378729691785066</v>
      </c>
      <c r="F292">
        <v>-1792.386982</v>
      </c>
      <c r="G292" s="5">
        <v>0.30120455995292728</v>
      </c>
      <c r="H292" s="5">
        <v>0.37557427579773489</v>
      </c>
      <c r="I292">
        <v>-1791.369465</v>
      </c>
      <c r="J292" s="5">
        <v>1.1213594764510828</v>
      </c>
      <c r="K292" s="5">
        <v>0.13094352762765171</v>
      </c>
      <c r="L292" s="6">
        <v>-1792.5343399999999</v>
      </c>
      <c r="M292" s="5">
        <v>-0.20833315390204676</v>
      </c>
      <c r="N292" s="5">
        <v>0.58701202351632864</v>
      </c>
    </row>
    <row r="293" spans="1:14" x14ac:dyDescent="0.45">
      <c r="A293" s="11" t="s">
        <v>110</v>
      </c>
      <c r="B293">
        <v>-901.37876400000005</v>
      </c>
      <c r="C293" t="s">
        <v>105</v>
      </c>
      <c r="D293">
        <v>0</v>
      </c>
      <c r="E293" s="10">
        <v>1</v>
      </c>
      <c r="F293">
        <v>-901.07647099999997</v>
      </c>
      <c r="G293">
        <v>0</v>
      </c>
      <c r="H293" s="5">
        <v>1</v>
      </c>
      <c r="I293">
        <v>-900.54441599999996</v>
      </c>
      <c r="J293">
        <v>0</v>
      </c>
      <c r="K293">
        <v>1</v>
      </c>
      <c r="L293" s="6">
        <v>-901.19295799999998</v>
      </c>
      <c r="M293" s="10">
        <v>0</v>
      </c>
      <c r="N293" s="5">
        <v>0.99954502025072589</v>
      </c>
    </row>
    <row r="294" spans="1:14" x14ac:dyDescent="0.45">
      <c r="A294" s="11" t="s">
        <v>111</v>
      </c>
      <c r="B294">
        <v>-901.37081599999999</v>
      </c>
      <c r="C294" t="s">
        <v>105</v>
      </c>
      <c r="D294" s="5">
        <v>4.9874455060350149</v>
      </c>
      <c r="E294" s="5">
        <v>2.2088653376231115E-4</v>
      </c>
      <c r="F294">
        <v>-901.06950500000005</v>
      </c>
      <c r="G294" s="5">
        <v>4.3712311769499959</v>
      </c>
      <c r="H294" s="5">
        <v>6.2420214195695197E-4</v>
      </c>
      <c r="I294">
        <v>-900.53747099999998</v>
      </c>
      <c r="J294" s="5">
        <v>4.3580534774832662</v>
      </c>
      <c r="K294" s="5">
        <v>6.3902490912224165E-4</v>
      </c>
      <c r="L294" s="6">
        <v>-901.18545700000004</v>
      </c>
      <c r="M294" s="5">
        <v>4.7069487594584656</v>
      </c>
      <c r="N294" s="5">
        <v>3.5446844707707375E-4</v>
      </c>
    </row>
    <row r="295" spans="1:14" x14ac:dyDescent="0.45">
      <c r="A295" s="11" t="s">
        <v>112</v>
      </c>
      <c r="B295">
        <v>-901.370902</v>
      </c>
      <c r="C295" t="s">
        <v>105</v>
      </c>
      <c r="D295" s="5">
        <v>4.9334796890285864</v>
      </c>
      <c r="E295" s="5">
        <v>2.4195051077619526E-4</v>
      </c>
      <c r="F295">
        <v>-901.06947200000002</v>
      </c>
      <c r="G295" s="5">
        <v>4.3919389904690531</v>
      </c>
      <c r="H295" s="5">
        <v>6.0276258878293068E-4</v>
      </c>
      <c r="I295">
        <v>-900.53724799999998</v>
      </c>
      <c r="J295" s="5">
        <v>4.4979880959866634</v>
      </c>
      <c r="K295" s="5">
        <v>5.0459713489468794E-4</v>
      </c>
      <c r="L295" s="6">
        <v>-901.18426699999998</v>
      </c>
      <c r="M295" s="5">
        <v>5.4536850644993065</v>
      </c>
      <c r="N295" s="5">
        <v>1.0051130219709223E-4</v>
      </c>
    </row>
    <row r="296" spans="1:14" x14ac:dyDescent="0.45">
      <c r="A296" s="11" t="s">
        <v>113</v>
      </c>
      <c r="B296">
        <v>-901.36925699999995</v>
      </c>
      <c r="C296" t="s">
        <v>105</v>
      </c>
      <c r="D296" s="5">
        <v>3.1457051235478901</v>
      </c>
      <c r="E296" s="5">
        <v>3.0929824288635308E-3</v>
      </c>
      <c r="F296">
        <v>-901.06488899999999</v>
      </c>
      <c r="G296" s="5">
        <v>4.7489918959949957</v>
      </c>
      <c r="H296" s="5">
        <v>2.4073559235221587E-4</v>
      </c>
      <c r="I296">
        <v>-900.53328399999998</v>
      </c>
      <c r="J296" s="5">
        <v>4.4484148455404844</v>
      </c>
      <c r="K296" s="5">
        <v>3.7748609304547265E-4</v>
      </c>
      <c r="L296" s="6">
        <v>-901.18078800000001</v>
      </c>
      <c r="M296" s="5">
        <v>5.0376462659796095</v>
      </c>
      <c r="N296" s="5">
        <v>1.5148345873300579E-4</v>
      </c>
    </row>
    <row r="297" spans="1:14" x14ac:dyDescent="0.45">
      <c r="A297" s="11" t="s">
        <v>123</v>
      </c>
      <c r="B297" s="6">
        <v>-901.37427000000002</v>
      </c>
      <c r="C297" t="s">
        <v>105</v>
      </c>
      <c r="D297">
        <v>0</v>
      </c>
      <c r="E297" s="5">
        <v>0.62546102309151219</v>
      </c>
      <c r="F297">
        <v>-901.07245699999999</v>
      </c>
      <c r="G297">
        <v>0</v>
      </c>
      <c r="H297" s="5">
        <v>0.72875740537028832</v>
      </c>
      <c r="I297">
        <v>-900.54037300000005</v>
      </c>
      <c r="J297">
        <v>0</v>
      </c>
      <c r="K297" s="5">
        <v>0.68804786812728502</v>
      </c>
      <c r="L297" s="6">
        <v>-901.18881599999997</v>
      </c>
      <c r="M297" s="10">
        <v>0</v>
      </c>
      <c r="N297" s="5">
        <v>0.7464375241058373</v>
      </c>
    </row>
    <row r="298" spans="1:14" x14ac:dyDescent="0.45">
      <c r="A298" s="11" t="s">
        <v>114</v>
      </c>
      <c r="B298">
        <v>-901.37377800000002</v>
      </c>
      <c r="C298" t="s">
        <v>105</v>
      </c>
      <c r="D298" s="5">
        <v>0.30873467400525517</v>
      </c>
      <c r="E298" s="5">
        <v>0.37144599447962434</v>
      </c>
      <c r="F298">
        <v>-901.07152299999996</v>
      </c>
      <c r="G298" s="5">
        <v>0.58609387301838622</v>
      </c>
      <c r="H298" s="5">
        <v>0.27100185903735946</v>
      </c>
      <c r="I298">
        <v>-900.539625</v>
      </c>
      <c r="J298" s="5">
        <v>0.46937710602770943</v>
      </c>
      <c r="K298" s="5">
        <v>0.31157464577966948</v>
      </c>
      <c r="L298" s="6">
        <v>-901.18779600000005</v>
      </c>
      <c r="M298" s="5">
        <v>0.64005968995347517</v>
      </c>
      <c r="N298" s="5">
        <v>0.2534109924354298</v>
      </c>
    </row>
    <row r="299" spans="1:14" x14ac:dyDescent="0.45">
      <c r="A299" s="11" t="s">
        <v>115</v>
      </c>
      <c r="B299">
        <v>-920.76588600000002</v>
      </c>
      <c r="C299" t="s">
        <v>105</v>
      </c>
      <c r="D299" s="5">
        <v>0.10981416250810418</v>
      </c>
      <c r="E299" s="5">
        <v>0.43383437271867242</v>
      </c>
      <c r="F299">
        <v>-920.44971199999998</v>
      </c>
      <c r="G299" s="5">
        <v>0.17570265998443085</v>
      </c>
      <c r="H299" s="5">
        <v>0.41742964683627265</v>
      </c>
      <c r="I299">
        <v>-919.89646400000004</v>
      </c>
      <c r="J299">
        <v>0</v>
      </c>
      <c r="K299" s="5">
        <v>0.48862875069588302</v>
      </c>
      <c r="L299" s="6">
        <v>-920.578892</v>
      </c>
      <c r="M299" s="5">
        <v>1.443271853490046E-2</v>
      </c>
      <c r="N299" s="5">
        <v>0.48223223887143601</v>
      </c>
    </row>
    <row r="300" spans="1:14" x14ac:dyDescent="0.45">
      <c r="A300" s="11" t="s">
        <v>116</v>
      </c>
      <c r="B300">
        <v>-920.76606100000004</v>
      </c>
      <c r="C300" t="s">
        <v>105</v>
      </c>
      <c r="D300">
        <v>0</v>
      </c>
      <c r="E300" s="5">
        <v>0.52217787965405649</v>
      </c>
      <c r="F300">
        <v>-920.44999199999995</v>
      </c>
      <c r="G300">
        <v>0</v>
      </c>
      <c r="H300" s="5">
        <v>0.56153199938927068</v>
      </c>
      <c r="I300">
        <v>-919.89642200000003</v>
      </c>
      <c r="J300" s="5">
        <v>2.6355399004798587E-2</v>
      </c>
      <c r="K300" s="5">
        <v>0.46736946419686487</v>
      </c>
      <c r="L300" s="6">
        <v>-920.57891500000005</v>
      </c>
      <c r="M300" s="10">
        <v>0</v>
      </c>
      <c r="N300" s="5">
        <v>0.49412351237659463</v>
      </c>
    </row>
    <row r="301" spans="1:14" x14ac:dyDescent="0.45">
      <c r="A301" s="11" t="s">
        <v>117</v>
      </c>
      <c r="B301">
        <v>-920.76372500000002</v>
      </c>
      <c r="C301" t="s">
        <v>105</v>
      </c>
      <c r="D301" s="5">
        <v>1.4658621920087114</v>
      </c>
      <c r="E301" s="5">
        <v>4.3987747627271048E-2</v>
      </c>
      <c r="F301">
        <v>-920.44689100000005</v>
      </c>
      <c r="G301" s="5">
        <v>1.945906959438148</v>
      </c>
      <c r="H301" s="5">
        <v>2.103835377445662E-2</v>
      </c>
      <c r="I301">
        <v>-919.89419099999998</v>
      </c>
      <c r="J301" s="5">
        <v>1.4263290935371833</v>
      </c>
      <c r="K301" s="5">
        <v>4.4001785107252112E-2</v>
      </c>
      <c r="L301" s="6">
        <v>-920.57604500000002</v>
      </c>
      <c r="M301" s="5">
        <v>1.8009522650187653</v>
      </c>
      <c r="N301" s="5">
        <v>2.3644248751969382E-2</v>
      </c>
    </row>
    <row r="302" spans="1:14" x14ac:dyDescent="0.45">
      <c r="A302" s="11" t="s">
        <v>119</v>
      </c>
      <c r="B302">
        <v>-920.76889200000005</v>
      </c>
      <c r="C302" t="s">
        <v>105</v>
      </c>
      <c r="D302">
        <v>0</v>
      </c>
      <c r="E302" s="5">
        <v>0.95828625069509343</v>
      </c>
      <c r="F302">
        <v>-920.45026399999995</v>
      </c>
      <c r="G302">
        <v>0</v>
      </c>
      <c r="H302" s="5">
        <v>0.69181086553747173</v>
      </c>
      <c r="I302">
        <v>-919.89977399999998</v>
      </c>
      <c r="J302">
        <v>0</v>
      </c>
      <c r="K302" s="5">
        <v>0.96589219381590286</v>
      </c>
      <c r="L302" s="6">
        <v>-920.57996400000002</v>
      </c>
      <c r="M302" s="10">
        <v>0</v>
      </c>
      <c r="N302" s="5">
        <v>0.83789355752436723</v>
      </c>
    </row>
    <row r="303" spans="1:14" x14ac:dyDescent="0.45">
      <c r="A303" s="11" t="s">
        <v>120</v>
      </c>
      <c r="B303">
        <v>-920.76243899999997</v>
      </c>
      <c r="C303" t="s">
        <v>105</v>
      </c>
      <c r="D303" s="5">
        <v>4.049318803549351</v>
      </c>
      <c r="E303" s="5">
        <v>1.0311399556353609E-3</v>
      </c>
      <c r="F303">
        <v>-920.44667400000003</v>
      </c>
      <c r="G303" s="5">
        <v>2.2527591049481561</v>
      </c>
      <c r="H303" s="5">
        <v>1.5441872314660137E-2</v>
      </c>
      <c r="I303">
        <v>-919.89337899999998</v>
      </c>
      <c r="J303" s="5">
        <v>4.0129232524985614</v>
      </c>
      <c r="K303" s="5">
        <v>1.1051702764281342E-3</v>
      </c>
      <c r="L303" s="6">
        <v>-920.57547599999998</v>
      </c>
      <c r="M303" s="5">
        <v>2.8162626360235774</v>
      </c>
      <c r="N303" s="5">
        <v>7.2251952826042284E-3</v>
      </c>
    </row>
    <row r="304" spans="1:14" x14ac:dyDescent="0.45">
      <c r="A304" s="11" t="s">
        <v>121</v>
      </c>
      <c r="B304">
        <v>-920.76590899999997</v>
      </c>
      <c r="C304" t="s">
        <v>105</v>
      </c>
      <c r="D304" s="5">
        <v>1.871860838553757</v>
      </c>
      <c r="E304" s="5">
        <v>4.0682609349271308E-2</v>
      </c>
      <c r="F304">
        <v>-920.44945199999995</v>
      </c>
      <c r="G304" s="5">
        <v>0.50953771399765324</v>
      </c>
      <c r="H304" s="5">
        <v>0.29274726214786811</v>
      </c>
      <c r="I304">
        <v>-919.89658599999996</v>
      </c>
      <c r="J304" s="5">
        <v>2.0005002860143319</v>
      </c>
      <c r="K304" s="5">
        <v>3.300263590766922E-2</v>
      </c>
      <c r="L304" s="6">
        <v>-920.57836999999995</v>
      </c>
      <c r="M304" s="5">
        <v>1.0002501430428357</v>
      </c>
      <c r="N304" s="5">
        <v>0.15488124719302862</v>
      </c>
    </row>
    <row r="305" spans="1:14" x14ac:dyDescent="0.45">
      <c r="A305" s="11" t="s">
        <v>176</v>
      </c>
      <c r="B305">
        <v>-1242.1908060000001</v>
      </c>
      <c r="C305" t="s">
        <v>105</v>
      </c>
      <c r="D305" s="10">
        <v>0</v>
      </c>
      <c r="E305" s="5">
        <v>0.99146861049401969</v>
      </c>
      <c r="F305">
        <v>-1241.7700930000001</v>
      </c>
      <c r="G305">
        <v>0</v>
      </c>
      <c r="H305" s="5">
        <v>0.99508957096328299</v>
      </c>
      <c r="I305">
        <v>-1240.977494</v>
      </c>
      <c r="J305">
        <v>0</v>
      </c>
      <c r="K305" s="5">
        <v>0.97540576346038921</v>
      </c>
      <c r="L305" s="6">
        <v>-1241.879394</v>
      </c>
      <c r="M305" s="10">
        <v>0</v>
      </c>
      <c r="N305" s="5">
        <v>0.99007694873911201</v>
      </c>
    </row>
    <row r="306" spans="1:14" x14ac:dyDescent="0.45">
      <c r="A306" s="11" t="s">
        <v>177</v>
      </c>
      <c r="B306">
        <v>-1242.186316</v>
      </c>
      <c r="C306" t="s">
        <v>105</v>
      </c>
      <c r="D306" s="5">
        <v>2.8175176550204086</v>
      </c>
      <c r="E306" s="5">
        <v>8.5313895059803135E-3</v>
      </c>
      <c r="F306">
        <v>-1241.7650779999999</v>
      </c>
      <c r="G306" s="5">
        <v>3.1469601426160607</v>
      </c>
      <c r="H306" s="5">
        <v>4.9104290367168787E-3</v>
      </c>
      <c r="I306" s="6">
        <v>-1240.9734699999999</v>
      </c>
      <c r="J306" s="5">
        <v>2.5250982280453012</v>
      </c>
      <c r="K306" s="5">
        <v>1.3749012455566588E-2</v>
      </c>
      <c r="L306" s="6">
        <v>-1241.8750480000001</v>
      </c>
      <c r="M306" s="5">
        <v>2.7271562869631909</v>
      </c>
      <c r="N306" s="5">
        <v>9.9230512608879957E-3</v>
      </c>
    </row>
    <row r="307" spans="1:14" x14ac:dyDescent="0.45">
      <c r="A307" s="11" t="s">
        <v>178</v>
      </c>
      <c r="I307">
        <v>-1240.973246</v>
      </c>
      <c r="J307" s="5">
        <v>2.6656603559757741</v>
      </c>
      <c r="K307" s="5">
        <v>1.0845224084044109E-2</v>
      </c>
    </row>
    <row r="308" spans="1:14" x14ac:dyDescent="0.45">
      <c r="A308" s="11" t="s">
        <v>196</v>
      </c>
      <c r="B308">
        <v>-695.55624599999999</v>
      </c>
      <c r="C308" t="s">
        <v>92</v>
      </c>
      <c r="D308">
        <v>0</v>
      </c>
      <c r="E308" s="5">
        <v>0.96160862113122536</v>
      </c>
      <c r="F308">
        <v>-695.32311200000004</v>
      </c>
      <c r="G308">
        <v>0</v>
      </c>
      <c r="H308" s="5">
        <v>0.94747186706283326</v>
      </c>
      <c r="I308">
        <v>-694.94224399999996</v>
      </c>
      <c r="J308" s="10">
        <v>0</v>
      </c>
      <c r="K308" s="5">
        <v>0.97090875695432777</v>
      </c>
      <c r="L308" s="6">
        <v>-695.43738299999995</v>
      </c>
      <c r="M308" s="10">
        <v>0</v>
      </c>
      <c r="N308" s="5">
        <v>0.95732895341462731</v>
      </c>
    </row>
    <row r="309" spans="1:14" x14ac:dyDescent="0.45">
      <c r="A309" s="11" t="s">
        <v>197</v>
      </c>
      <c r="B309">
        <v>-695.55320500000005</v>
      </c>
      <c r="C309" t="s">
        <v>92</v>
      </c>
      <c r="D309" s="5">
        <v>1.9082563894618669</v>
      </c>
      <c r="E309" s="5">
        <v>3.8391378868774639E-2</v>
      </c>
      <c r="F309">
        <v>-695.320381</v>
      </c>
      <c r="G309" s="5">
        <v>1.7137284445249654</v>
      </c>
      <c r="H309" s="5">
        <v>5.2528132937166738E-2</v>
      </c>
      <c r="I309">
        <v>-694.93893200000002</v>
      </c>
      <c r="J309" s="5">
        <v>2.0783114639605564</v>
      </c>
      <c r="K309" s="5">
        <v>2.9091243045672233E-2</v>
      </c>
      <c r="L309" s="6">
        <v>-695.43444599999998</v>
      </c>
      <c r="M309" s="5">
        <v>1.842995401483956</v>
      </c>
      <c r="N309" s="5">
        <v>4.2671046585372727E-2</v>
      </c>
    </row>
    <row r="310" spans="1:14" x14ac:dyDescent="0.45">
      <c r="A310" s="13" t="s">
        <v>183</v>
      </c>
      <c r="B310">
        <v>-770.81773799999996</v>
      </c>
      <c r="C310" t="s">
        <v>92</v>
      </c>
      <c r="D310" s="5"/>
      <c r="E310" s="5"/>
      <c r="F310" s="6">
        <v>-770.55737699999997</v>
      </c>
      <c r="G310" s="5"/>
      <c r="H310" s="5"/>
      <c r="I310">
        <v>-770.12462800000003</v>
      </c>
      <c r="J310" s="10">
        <v>0</v>
      </c>
      <c r="K310" s="5">
        <v>0.9826437614793786</v>
      </c>
    </row>
    <row r="311" spans="1:14" x14ac:dyDescent="0.45">
      <c r="A311" s="13" t="s">
        <v>184</v>
      </c>
      <c r="D311" s="5"/>
      <c r="E311" s="5"/>
      <c r="G311" s="5"/>
      <c r="H311" s="5"/>
      <c r="I311">
        <v>-770.12081699999999</v>
      </c>
      <c r="J311" s="5">
        <v>2.391438704526061</v>
      </c>
      <c r="K311" s="5">
        <v>1.7356238520621403E-2</v>
      </c>
    </row>
    <row r="312" spans="1:14" x14ac:dyDescent="0.45">
      <c r="A312" s="13" t="s">
        <v>186</v>
      </c>
      <c r="B312">
        <v>-770.81633699999998</v>
      </c>
      <c r="C312" t="s">
        <v>92</v>
      </c>
      <c r="D312">
        <v>0</v>
      </c>
      <c r="E312" s="5">
        <v>0.81096393822615109</v>
      </c>
      <c r="F312" s="6">
        <v>-770.55538000000001</v>
      </c>
      <c r="G312">
        <v>0</v>
      </c>
      <c r="H312" s="5">
        <v>0.6686741477485969</v>
      </c>
      <c r="I312">
        <v>-770.12314200000003</v>
      </c>
      <c r="J312">
        <v>0</v>
      </c>
      <c r="K312" s="5">
        <v>0.88599312008993159</v>
      </c>
      <c r="L312" s="6">
        <v>-770.67770199999995</v>
      </c>
      <c r="M312" s="10">
        <v>0</v>
      </c>
      <c r="N312" s="5">
        <v>0.72472723542405137</v>
      </c>
    </row>
    <row r="313" spans="1:14" x14ac:dyDescent="0.45">
      <c r="A313" s="13" t="s">
        <v>187</v>
      </c>
      <c r="B313">
        <v>-770.81496200000004</v>
      </c>
      <c r="C313" t="s">
        <v>92</v>
      </c>
      <c r="D313">
        <v>0.86282556246176201</v>
      </c>
      <c r="E313" s="5">
        <v>0.18903606177384891</v>
      </c>
      <c r="F313">
        <v>-770.55471699999998</v>
      </c>
      <c r="G313" s="5">
        <v>0.41603879851969655</v>
      </c>
      <c r="H313" s="5">
        <v>0.3313258522514031</v>
      </c>
      <c r="I313">
        <v>-770.12120600000003</v>
      </c>
      <c r="J313" s="5">
        <v>1.214858392000379</v>
      </c>
      <c r="K313" s="5">
        <v>0.11400687991006841</v>
      </c>
      <c r="L313" s="6">
        <v>-770.67678799999999</v>
      </c>
      <c r="M313" s="5">
        <v>0.57354368297873282</v>
      </c>
      <c r="N313" s="5">
        <v>0.27527276457594863</v>
      </c>
    </row>
    <row r="314" spans="1:14" x14ac:dyDescent="0.45">
      <c r="A314" s="11" t="s">
        <v>191</v>
      </c>
      <c r="B314">
        <v>-882.44353699999999</v>
      </c>
      <c r="C314" t="s">
        <v>104</v>
      </c>
      <c r="D314">
        <v>0</v>
      </c>
      <c r="E314" s="5">
        <v>0.64407737032922818</v>
      </c>
      <c r="F314">
        <v>-882.15637600000002</v>
      </c>
      <c r="G314">
        <v>0</v>
      </c>
      <c r="H314" s="5">
        <v>0.7574134476263269</v>
      </c>
      <c r="I314">
        <v>-881.62239299999999</v>
      </c>
      <c r="J314">
        <v>0</v>
      </c>
      <c r="K314" s="5">
        <v>0.72662477854849961</v>
      </c>
      <c r="L314" s="6">
        <v>-882.23230699999999</v>
      </c>
      <c r="M314" s="10">
        <v>0</v>
      </c>
      <c r="N314" s="5">
        <v>0.78054104243108158</v>
      </c>
    </row>
    <row r="315" spans="1:14" x14ac:dyDescent="0.45">
      <c r="A315" s="11" t="s">
        <v>192</v>
      </c>
      <c r="B315">
        <v>-882.44297700000004</v>
      </c>
      <c r="C315" t="s">
        <v>104</v>
      </c>
      <c r="D315" s="5">
        <v>0.35140531996886171</v>
      </c>
      <c r="E315" s="5">
        <v>0.35592262967077182</v>
      </c>
      <c r="F315">
        <v>-882.15530100000001</v>
      </c>
      <c r="G315" s="5">
        <v>0.67457271250901729</v>
      </c>
      <c r="H315" s="5">
        <v>0.24258655237367313</v>
      </c>
      <c r="I315" s="6">
        <v>-881.62147000000004</v>
      </c>
      <c r="J315" s="5">
        <v>0.579191268464474</v>
      </c>
      <c r="K315" s="5">
        <v>0.27337522145150039</v>
      </c>
      <c r="L315" s="6">
        <v>-882.23110899999995</v>
      </c>
      <c r="M315" s="5">
        <v>0.751756381028166</v>
      </c>
      <c r="N315" s="5">
        <v>0.21945895756891845</v>
      </c>
    </row>
    <row r="316" spans="1:14" x14ac:dyDescent="0.45">
      <c r="A316" t="s">
        <v>125</v>
      </c>
    </row>
    <row r="319" spans="1:14" x14ac:dyDescent="0.45">
      <c r="A319" s="2" t="s">
        <v>198</v>
      </c>
    </row>
    <row r="320" spans="1:14" x14ac:dyDescent="0.45">
      <c r="A320" s="1" t="s">
        <v>127</v>
      </c>
      <c r="D320" s="1" t="s">
        <v>1</v>
      </c>
      <c r="E320" s="1" t="s">
        <v>128</v>
      </c>
      <c r="F320" s="1" t="s">
        <v>128</v>
      </c>
      <c r="G320" s="1" t="s">
        <v>1</v>
      </c>
    </row>
    <row r="321" spans="1:8" x14ac:dyDescent="0.45">
      <c r="A321" s="2" t="s">
        <v>0</v>
      </c>
      <c r="D321" s="1" t="s">
        <v>1</v>
      </c>
      <c r="E321" s="1" t="s">
        <v>1</v>
      </c>
      <c r="F321" s="1" t="s">
        <v>128</v>
      </c>
      <c r="G321" s="1" t="s">
        <v>1</v>
      </c>
      <c r="H321" s="1" t="s">
        <v>238</v>
      </c>
    </row>
    <row r="322" spans="1:8" x14ac:dyDescent="0.45">
      <c r="A322" s="1" t="s">
        <v>199</v>
      </c>
      <c r="B322" s="1" t="s">
        <v>167</v>
      </c>
      <c r="D322" s="1" t="s">
        <v>4</v>
      </c>
      <c r="E322" s="1" t="s">
        <v>4</v>
      </c>
      <c r="F322" s="1" t="s">
        <v>4</v>
      </c>
      <c r="G322" s="1" t="s">
        <v>5</v>
      </c>
      <c r="H322" s="1" t="s">
        <v>21</v>
      </c>
    </row>
    <row r="323" spans="1:8" x14ac:dyDescent="0.45">
      <c r="A323" s="11" t="s">
        <v>239</v>
      </c>
      <c r="B323" s="17">
        <v>39.6</v>
      </c>
      <c r="D323">
        <v>51.248699999999985</v>
      </c>
      <c r="E323">
        <v>53.428899999999999</v>
      </c>
      <c r="F323">
        <v>59.809699999999964</v>
      </c>
      <c r="G323" s="5">
        <v>51.779799999999966</v>
      </c>
      <c r="H323" s="16">
        <v>28.898000000000025</v>
      </c>
    </row>
    <row r="324" spans="1:8" x14ac:dyDescent="0.45">
      <c r="A324" s="11" t="s">
        <v>240</v>
      </c>
      <c r="B324" s="17">
        <v>297.60000000000002</v>
      </c>
      <c r="D324">
        <v>326.74079999999998</v>
      </c>
      <c r="E324">
        <v>326.08389999999997</v>
      </c>
      <c r="F324">
        <v>390.44259999999997</v>
      </c>
      <c r="G324">
        <v>320.66269999999997</v>
      </c>
      <c r="H324" s="16">
        <v>310.78399999999999</v>
      </c>
    </row>
    <row r="325" spans="1:8" x14ac:dyDescent="0.45">
      <c r="A325" s="11">
        <v>2</v>
      </c>
      <c r="B325" s="17">
        <v>-110</v>
      </c>
      <c r="D325">
        <v>-128.0204</v>
      </c>
      <c r="E325">
        <v>-125.41079999999999</v>
      </c>
      <c r="F325">
        <v>-129.89190000000002</v>
      </c>
      <c r="G325">
        <v>-118.33590000000004</v>
      </c>
      <c r="H325" s="15">
        <v>-129.30000000000001</v>
      </c>
    </row>
    <row r="326" spans="1:8" x14ac:dyDescent="0.45">
      <c r="A326" s="11">
        <v>3</v>
      </c>
      <c r="B326" s="17">
        <v>-54.5</v>
      </c>
      <c r="D326">
        <v>-60.93040000000002</v>
      </c>
      <c r="E326">
        <v>-58.657100000000014</v>
      </c>
      <c r="F326">
        <v>-60.76600000000002</v>
      </c>
      <c r="G326">
        <v>-54.637700000000052</v>
      </c>
      <c r="H326" s="15">
        <v>-68.599999999999994</v>
      </c>
    </row>
    <row r="327" spans="1:8" x14ac:dyDescent="0.45">
      <c r="A327" s="11">
        <v>4</v>
      </c>
      <c r="B327" s="17">
        <v>24</v>
      </c>
      <c r="D327">
        <v>24.823399999999992</v>
      </c>
      <c r="E327">
        <v>23.75</v>
      </c>
      <c r="F327">
        <v>24.750099999999975</v>
      </c>
      <c r="G327">
        <v>29.13779999999997</v>
      </c>
      <c r="H327" s="15">
        <v>22.5</v>
      </c>
    </row>
    <row r="328" spans="1:8" x14ac:dyDescent="0.45">
      <c r="A328" s="11" t="s">
        <v>81</v>
      </c>
      <c r="B328" s="17">
        <v>18.3</v>
      </c>
      <c r="D328">
        <v>9.2013999999999783</v>
      </c>
      <c r="E328">
        <v>13.061399999999992</v>
      </c>
      <c r="F328">
        <v>17.981699999999989</v>
      </c>
      <c r="G328">
        <v>13.161799999999971</v>
      </c>
      <c r="H328" s="15">
        <v>5.8</v>
      </c>
    </row>
    <row r="329" spans="1:8" x14ac:dyDescent="0.45">
      <c r="A329" s="11" t="s">
        <v>82</v>
      </c>
      <c r="B329" s="17">
        <v>27.6</v>
      </c>
      <c r="D329">
        <v>18.075400000000002</v>
      </c>
      <c r="E329">
        <v>23.541699999999992</v>
      </c>
      <c r="F329">
        <v>27.171599999999955</v>
      </c>
      <c r="G329">
        <v>22.013299999999958</v>
      </c>
      <c r="H329" s="15">
        <v>15</v>
      </c>
    </row>
    <row r="330" spans="1:8" x14ac:dyDescent="0.45">
      <c r="A330" s="11">
        <v>6</v>
      </c>
      <c r="B330" s="17">
        <v>-10.199999999999999</v>
      </c>
      <c r="D330">
        <v>0.85550000000000637</v>
      </c>
      <c r="E330">
        <v>-1.5616999999999734</v>
      </c>
      <c r="F330">
        <v>-12.422400000000039</v>
      </c>
      <c r="G330">
        <v>5.274599999999964</v>
      </c>
      <c r="H330" s="15">
        <v>-23.1</v>
      </c>
    </row>
    <row r="331" spans="1:8" x14ac:dyDescent="0.45">
      <c r="A331" s="11">
        <v>7</v>
      </c>
      <c r="B331" s="17">
        <v>38.700000000000003</v>
      </c>
      <c r="D331">
        <v>49.195499999999981</v>
      </c>
      <c r="E331">
        <v>42.976599999999991</v>
      </c>
      <c r="F331">
        <v>46.669599999999974</v>
      </c>
      <c r="G331">
        <v>48.954399999999964</v>
      </c>
      <c r="H331" s="15">
        <v>36.799999999999997</v>
      </c>
    </row>
    <row r="332" spans="1:8" x14ac:dyDescent="0.45">
      <c r="A332" s="11" t="s">
        <v>83</v>
      </c>
      <c r="B332" s="17">
        <v>76.7</v>
      </c>
      <c r="D332">
        <v>83.602800000000002</v>
      </c>
      <c r="E332">
        <v>83.556700000000006</v>
      </c>
      <c r="F332">
        <v>82.289499999999975</v>
      </c>
      <c r="G332">
        <v>88.981199999999973</v>
      </c>
      <c r="H332" s="15">
        <v>63.9</v>
      </c>
    </row>
    <row r="333" spans="1:8" x14ac:dyDescent="0.45">
      <c r="A333" s="11" t="s">
        <v>84</v>
      </c>
      <c r="B333" s="17">
        <v>-157.69999999999999</v>
      </c>
      <c r="D333">
        <v>-129.7722</v>
      </c>
      <c r="E333">
        <v>-140.2398</v>
      </c>
      <c r="F333">
        <v>-140.75290000000001</v>
      </c>
      <c r="G333">
        <v>-128.64880000000005</v>
      </c>
      <c r="H333" s="15">
        <v>-172.4</v>
      </c>
    </row>
    <row r="334" spans="1:8" x14ac:dyDescent="0.45">
      <c r="A334" s="11" t="s">
        <v>85</v>
      </c>
      <c r="B334" s="17">
        <v>-29.7</v>
      </c>
      <c r="D334">
        <v>-8.099899999999991</v>
      </c>
      <c r="E334">
        <v>-23.961900000000014</v>
      </c>
      <c r="F334">
        <v>-34.223100000000045</v>
      </c>
      <c r="G334">
        <v>-4.3848000000000411</v>
      </c>
      <c r="H334" s="15">
        <v>-41.9</v>
      </c>
    </row>
    <row r="335" spans="1:8" x14ac:dyDescent="0.45">
      <c r="A335" s="11" t="s">
        <v>86</v>
      </c>
      <c r="B335" s="17">
        <v>100.5</v>
      </c>
      <c r="D335">
        <v>101.76509999999999</v>
      </c>
      <c r="E335">
        <v>95.600600000000014</v>
      </c>
      <c r="F335">
        <v>104.68189999999998</v>
      </c>
      <c r="G335">
        <v>104.99959999999999</v>
      </c>
      <c r="H335" s="15">
        <v>84.1</v>
      </c>
    </row>
    <row r="336" spans="1:8" x14ac:dyDescent="0.45">
      <c r="A336" s="11" t="s">
        <v>87</v>
      </c>
      <c r="B336" s="17">
        <v>-10.6</v>
      </c>
      <c r="D336">
        <v>15.188800000000015</v>
      </c>
      <c r="E336">
        <v>15.459600000000023</v>
      </c>
      <c r="F336">
        <v>9.8939999999999486</v>
      </c>
      <c r="G336">
        <v>16.656299999999987</v>
      </c>
      <c r="H336" s="15">
        <v>-7.1</v>
      </c>
    </row>
    <row r="337" spans="1:8" x14ac:dyDescent="0.45">
      <c r="A337" s="11" t="s">
        <v>88</v>
      </c>
      <c r="B337" s="17">
        <v>75.7</v>
      </c>
      <c r="D337">
        <v>71.394900000000007</v>
      </c>
      <c r="E337">
        <v>72.720200000000006</v>
      </c>
      <c r="F337">
        <v>79.029199999999975</v>
      </c>
      <c r="G337">
        <v>75.709899999999976</v>
      </c>
      <c r="H337" s="15">
        <v>58.7</v>
      </c>
    </row>
    <row r="338" spans="1:8" x14ac:dyDescent="0.45">
      <c r="A338" s="11" t="s">
        <v>89</v>
      </c>
      <c r="B338" s="17">
        <v>-22.6</v>
      </c>
      <c r="D338">
        <v>-1.4689000000000192</v>
      </c>
      <c r="E338">
        <v>-8.4331000000000245</v>
      </c>
      <c r="F338">
        <v>-17.176400000000001</v>
      </c>
      <c r="G338">
        <v>3.0269999999999868</v>
      </c>
      <c r="H338" s="15">
        <v>-36.5</v>
      </c>
    </row>
    <row r="339" spans="1:8" x14ac:dyDescent="0.45">
      <c r="A339" s="11" t="s">
        <v>90</v>
      </c>
      <c r="B339" s="17">
        <v>84.1</v>
      </c>
      <c r="D339">
        <v>119.0813</v>
      </c>
      <c r="E339">
        <v>104.47730000000001</v>
      </c>
      <c r="F339">
        <v>110.13089999999997</v>
      </c>
      <c r="G339">
        <v>119.72309999999999</v>
      </c>
      <c r="H339" s="15">
        <v>74.3</v>
      </c>
    </row>
    <row r="340" spans="1:8" x14ac:dyDescent="0.45">
      <c r="A340" s="11" t="s">
        <v>96</v>
      </c>
      <c r="B340" s="18">
        <v>152.9</v>
      </c>
      <c r="D340">
        <v>177.9042</v>
      </c>
      <c r="E340">
        <v>172.74459999999999</v>
      </c>
      <c r="F340">
        <v>172.08589999999998</v>
      </c>
      <c r="G340">
        <v>176.53849999999997</v>
      </c>
      <c r="H340">
        <v>164.2894</v>
      </c>
    </row>
    <row r="341" spans="1:8" x14ac:dyDescent="0.45">
      <c r="A341" s="11" t="s">
        <v>100</v>
      </c>
      <c r="B341" s="18">
        <v>139.30000000000001</v>
      </c>
      <c r="D341">
        <v>160.71539999999999</v>
      </c>
      <c r="E341">
        <v>155.8663</v>
      </c>
      <c r="F341">
        <v>157.14569999999998</v>
      </c>
      <c r="G341">
        <v>160.98859999999996</v>
      </c>
      <c r="H341">
        <v>147.26680000000002</v>
      </c>
    </row>
    <row r="342" spans="1:8" x14ac:dyDescent="0.45">
      <c r="A342" s="11">
        <v>13</v>
      </c>
      <c r="B342" s="19">
        <v>133</v>
      </c>
      <c r="D342">
        <v>151.31059999999999</v>
      </c>
      <c r="E342">
        <v>140.9735</v>
      </c>
      <c r="F342">
        <v>140.39289999999997</v>
      </c>
      <c r="G342">
        <v>152.50849999999997</v>
      </c>
      <c r="H342">
        <v>123.8929</v>
      </c>
    </row>
    <row r="343" spans="1:8" x14ac:dyDescent="0.45">
      <c r="A343" s="11" t="s">
        <v>103</v>
      </c>
      <c r="B343" s="18">
        <v>136.69999999999999</v>
      </c>
      <c r="D343">
        <v>163.99180000000001</v>
      </c>
      <c r="E343">
        <v>144.89580000000001</v>
      </c>
      <c r="F343">
        <v>148.53549999999998</v>
      </c>
      <c r="G343">
        <v>164.35579999999999</v>
      </c>
      <c r="H343">
        <v>134.60990000000001</v>
      </c>
    </row>
    <row r="344" spans="1:8" x14ac:dyDescent="0.45">
      <c r="A344" s="11">
        <v>15</v>
      </c>
      <c r="B344" s="18">
        <v>132.19999999999999</v>
      </c>
      <c r="D344">
        <v>146.1824</v>
      </c>
      <c r="E344">
        <v>142.07759999999999</v>
      </c>
      <c r="F344">
        <v>140.02619999999996</v>
      </c>
      <c r="G344">
        <v>146.52119999999996</v>
      </c>
      <c r="H344">
        <v>133.25140000000002</v>
      </c>
    </row>
    <row r="345" spans="1:8" x14ac:dyDescent="0.45">
      <c r="A345" s="11" t="s">
        <v>109</v>
      </c>
      <c r="B345" s="18">
        <v>138.5</v>
      </c>
      <c r="D345">
        <v>160.91469999999998</v>
      </c>
      <c r="E345">
        <v>154.42349999999999</v>
      </c>
      <c r="F345">
        <v>151.85659999999999</v>
      </c>
      <c r="G345">
        <v>160.25919999999996</v>
      </c>
      <c r="H345">
        <v>146.9683</v>
      </c>
    </row>
    <row r="346" spans="1:8" x14ac:dyDescent="0.45">
      <c r="A346" s="11" t="s">
        <v>118</v>
      </c>
      <c r="B346" s="18">
        <v>125.8</v>
      </c>
      <c r="D346">
        <v>145.30949999999999</v>
      </c>
      <c r="E346">
        <v>141.8948</v>
      </c>
      <c r="F346">
        <v>140.29059999999998</v>
      </c>
      <c r="G346">
        <v>145.54779999999997</v>
      </c>
      <c r="H346">
        <v>129.08200000000002</v>
      </c>
    </row>
    <row r="347" spans="1:8" x14ac:dyDescent="0.45">
      <c r="A347" s="11" t="s">
        <v>122</v>
      </c>
      <c r="B347" s="18">
        <v>145.30000000000001</v>
      </c>
      <c r="D347">
        <v>166.1883</v>
      </c>
      <c r="E347">
        <v>162.6918</v>
      </c>
      <c r="F347">
        <v>160.58879999999996</v>
      </c>
      <c r="G347">
        <v>164.86979999999997</v>
      </c>
      <c r="H347">
        <v>149.67780000000002</v>
      </c>
    </row>
    <row r="348" spans="1:8" x14ac:dyDescent="0.45">
      <c r="A348" s="11">
        <v>19</v>
      </c>
      <c r="B348" s="18">
        <v>169</v>
      </c>
      <c r="D348">
        <v>205.90440000000001</v>
      </c>
      <c r="E348">
        <v>201.8775</v>
      </c>
      <c r="F348">
        <v>195.69929999999997</v>
      </c>
      <c r="G348">
        <v>205.57599999999996</v>
      </c>
      <c r="H348">
        <v>185.2869</v>
      </c>
    </row>
    <row r="349" spans="1:8" x14ac:dyDescent="0.45">
      <c r="A349" s="11">
        <v>20</v>
      </c>
      <c r="B349" s="18">
        <v>153</v>
      </c>
      <c r="D349">
        <v>167.45229999999998</v>
      </c>
      <c r="E349">
        <v>164.8982</v>
      </c>
      <c r="F349">
        <v>168.14229999999998</v>
      </c>
      <c r="G349">
        <v>164.49219999999997</v>
      </c>
      <c r="H349">
        <v>167.23850000000002</v>
      </c>
    </row>
    <row r="350" spans="1:8" x14ac:dyDescent="0.45">
      <c r="A350" s="11" t="s">
        <v>263</v>
      </c>
      <c r="B350" s="18">
        <v>355.7</v>
      </c>
      <c r="D350">
        <v>401.04169999999999</v>
      </c>
      <c r="E350">
        <v>402.42450000000002</v>
      </c>
      <c r="F350">
        <v>459.70209999999997</v>
      </c>
      <c r="G350">
        <v>394.81610000000001</v>
      </c>
      <c r="H350">
        <v>385.27820000000003</v>
      </c>
    </row>
    <row r="351" spans="1:8" x14ac:dyDescent="0.45">
      <c r="A351" s="11" t="s">
        <v>175</v>
      </c>
      <c r="B351" s="18">
        <v>26.2</v>
      </c>
      <c r="D351">
        <v>21.186800000000005</v>
      </c>
      <c r="E351">
        <v>20.144000000000005</v>
      </c>
      <c r="F351">
        <v>22.059099999999944</v>
      </c>
      <c r="G351">
        <v>26.706399999999974</v>
      </c>
      <c r="H351">
        <v>8.0674000000000206</v>
      </c>
    </row>
    <row r="352" spans="1:8" x14ac:dyDescent="0.45">
      <c r="A352" s="11">
        <v>22</v>
      </c>
      <c r="B352" s="18">
        <v>302</v>
      </c>
      <c r="D352">
        <v>354.44510000000002</v>
      </c>
      <c r="E352">
        <v>339.31690000000003</v>
      </c>
      <c r="F352">
        <v>404.44889999999998</v>
      </c>
      <c r="G352">
        <v>349.00209999999998</v>
      </c>
      <c r="H352">
        <v>314.47270000000003</v>
      </c>
    </row>
    <row r="353" spans="1:8" x14ac:dyDescent="0.45">
      <c r="A353" s="11">
        <v>23</v>
      </c>
      <c r="B353" s="18">
        <v>-127.2</v>
      </c>
      <c r="D353">
        <v>-147.19350000000003</v>
      </c>
      <c r="E353">
        <v>-143.6515</v>
      </c>
      <c r="F353">
        <v>-130.8005</v>
      </c>
      <c r="G353">
        <v>-143.85500000000002</v>
      </c>
      <c r="H353">
        <v>-153.8904</v>
      </c>
    </row>
    <row r="354" spans="1:8" x14ac:dyDescent="0.45">
      <c r="A354" s="11">
        <v>24</v>
      </c>
      <c r="B354" s="19">
        <v>-151</v>
      </c>
      <c r="D354">
        <v>-150.93740000000003</v>
      </c>
      <c r="E354">
        <v>-150.95459999999997</v>
      </c>
      <c r="F354">
        <v>-146.78480000000002</v>
      </c>
      <c r="G354">
        <v>-146.82830000000001</v>
      </c>
      <c r="H354">
        <v>-164.89609999999999</v>
      </c>
    </row>
    <row r="355" spans="1:8" x14ac:dyDescent="0.45">
      <c r="A355" s="11">
        <v>25</v>
      </c>
      <c r="B355" s="18">
        <v>63.5</v>
      </c>
      <c r="D355">
        <v>71.815399999999983</v>
      </c>
      <c r="E355">
        <v>76.448700000000002</v>
      </c>
      <c r="F355">
        <v>80.306699999999978</v>
      </c>
      <c r="G355">
        <v>74.494599999999963</v>
      </c>
      <c r="H355">
        <v>53.87730000000002</v>
      </c>
    </row>
    <row r="356" spans="1:8" x14ac:dyDescent="0.45">
      <c r="A356" s="11">
        <v>26</v>
      </c>
      <c r="B356" s="18">
        <v>187.9</v>
      </c>
      <c r="D356">
        <v>206.37479999999999</v>
      </c>
      <c r="E356">
        <v>205.53440000000001</v>
      </c>
      <c r="F356">
        <v>257.16339999999997</v>
      </c>
      <c r="G356">
        <v>204.14559999999997</v>
      </c>
      <c r="H356">
        <v>197.4273</v>
      </c>
    </row>
    <row r="357" spans="1:8" x14ac:dyDescent="0.45">
      <c r="A357" s="11" t="s">
        <v>179</v>
      </c>
      <c r="B357" s="18">
        <v>13.9</v>
      </c>
      <c r="D357">
        <v>10.038799999999981</v>
      </c>
      <c r="E357">
        <v>12.274299999999982</v>
      </c>
      <c r="F357">
        <v>15.001999999999953</v>
      </c>
      <c r="G357">
        <v>11.0899</v>
      </c>
      <c r="H357">
        <v>6.7150000000000318</v>
      </c>
    </row>
    <row r="358" spans="1:8" x14ac:dyDescent="0.45">
      <c r="A358" s="11">
        <v>28</v>
      </c>
      <c r="B358" s="19">
        <v>16</v>
      </c>
      <c r="D358">
        <v>13.714499999999987</v>
      </c>
      <c r="E358">
        <v>15.89749999999998</v>
      </c>
      <c r="F358">
        <v>18.337399999999946</v>
      </c>
      <c r="G358">
        <v>14.662699999999973</v>
      </c>
      <c r="H358">
        <v>9.9592000000000098</v>
      </c>
    </row>
    <row r="359" spans="1:8" x14ac:dyDescent="0.45">
      <c r="A359" s="11">
        <v>29</v>
      </c>
      <c r="B359" s="18">
        <v>93</v>
      </c>
      <c r="D359">
        <v>90.393399999999986</v>
      </c>
      <c r="E359">
        <v>108.8143</v>
      </c>
      <c r="F359">
        <v>116.52369999999996</v>
      </c>
      <c r="G359">
        <v>93.87579999999997</v>
      </c>
      <c r="H359">
        <v>86.600800000000021</v>
      </c>
    </row>
    <row r="360" spans="1:8" x14ac:dyDescent="0.45">
      <c r="A360" s="13" t="s">
        <v>140</v>
      </c>
      <c r="B360" s="18">
        <v>24.2</v>
      </c>
      <c r="D360">
        <v>37.403899999999993</v>
      </c>
      <c r="E360">
        <v>27.013599999999997</v>
      </c>
      <c r="F360">
        <v>15.171099999999967</v>
      </c>
      <c r="G360">
        <v>38.987799999999964</v>
      </c>
      <c r="H360">
        <v>5.8088999999999942</v>
      </c>
    </row>
    <row r="361" spans="1:8" x14ac:dyDescent="0.45">
      <c r="A361" s="13" t="s">
        <v>182</v>
      </c>
      <c r="B361" s="18">
        <v>11.3</v>
      </c>
      <c r="D361">
        <v>24.425599999999974</v>
      </c>
      <c r="E361">
        <v>16.032199999999989</v>
      </c>
      <c r="F361">
        <v>4.8700999999999794</v>
      </c>
      <c r="G361">
        <v>27.228999999999985</v>
      </c>
      <c r="H361">
        <v>-6.0321999999999889</v>
      </c>
    </row>
    <row r="362" spans="1:8" x14ac:dyDescent="0.45">
      <c r="A362" s="13" t="s">
        <v>185</v>
      </c>
      <c r="B362" s="18">
        <v>54.1</v>
      </c>
      <c r="D362">
        <v>48.959499999999991</v>
      </c>
      <c r="E362">
        <v>46.270800000000008</v>
      </c>
      <c r="F362">
        <v>47.353799999999978</v>
      </c>
      <c r="G362">
        <v>54.491599999999977</v>
      </c>
      <c r="H362">
        <v>33.585700000000031</v>
      </c>
    </row>
    <row r="363" spans="1:8" x14ac:dyDescent="0.45">
      <c r="A363" s="13" t="s">
        <v>188</v>
      </c>
      <c r="B363" s="18">
        <v>61.8</v>
      </c>
      <c r="D363">
        <v>54.541899999999998</v>
      </c>
      <c r="E363">
        <v>51.003199999999993</v>
      </c>
      <c r="F363">
        <v>51.948099999999982</v>
      </c>
      <c r="G363">
        <v>59.690699999999964</v>
      </c>
      <c r="H363">
        <v>39.458700000000022</v>
      </c>
    </row>
    <row r="364" spans="1:8" x14ac:dyDescent="0.45">
      <c r="A364" s="13" t="s">
        <v>189</v>
      </c>
      <c r="B364" s="18">
        <v>-24.4</v>
      </c>
      <c r="D364">
        <v>-16.451799999999992</v>
      </c>
      <c r="E364">
        <v>-34.899200000000008</v>
      </c>
      <c r="F364">
        <v>-38.365500000000054</v>
      </c>
      <c r="G364">
        <v>-9.6548999999999978</v>
      </c>
      <c r="H364">
        <v>-47.837800000000016</v>
      </c>
    </row>
    <row r="365" spans="1:8" x14ac:dyDescent="0.45">
      <c r="A365" s="13" t="s">
        <v>190</v>
      </c>
      <c r="B365" s="18">
        <v>-21.8</v>
      </c>
      <c r="D365">
        <v>-3.580600000000004</v>
      </c>
      <c r="E365">
        <v>-26.012900000000002</v>
      </c>
      <c r="F365">
        <v>-28.648200000000031</v>
      </c>
      <c r="G365">
        <v>3.0786999999999694</v>
      </c>
      <c r="H365">
        <v>-38.226499999999987</v>
      </c>
    </row>
    <row r="366" spans="1:8" x14ac:dyDescent="0.45">
      <c r="A366" s="11" t="s">
        <v>193</v>
      </c>
      <c r="B366" s="18">
        <v>-181</v>
      </c>
      <c r="D366">
        <v>-70.641400000000033</v>
      </c>
      <c r="E366">
        <v>-194.28969999999998</v>
      </c>
      <c r="F366">
        <v>-216.25380000000001</v>
      </c>
      <c r="G366">
        <v>-69.553800000000024</v>
      </c>
      <c r="H366">
        <v>-142.9418</v>
      </c>
    </row>
    <row r="367" spans="1:8" x14ac:dyDescent="0.45">
      <c r="A367" s="11">
        <v>33</v>
      </c>
      <c r="B367" s="18">
        <v>-79</v>
      </c>
      <c r="D367">
        <v>-93.18689999999998</v>
      </c>
      <c r="E367">
        <v>-86.617700000000013</v>
      </c>
      <c r="F367">
        <v>-90.021100000000047</v>
      </c>
      <c r="G367">
        <v>-89.71040000000005</v>
      </c>
      <c r="H367">
        <v>-111.29089999999997</v>
      </c>
    </row>
    <row r="368" spans="1:8" x14ac:dyDescent="0.45">
      <c r="A368" s="11">
        <v>34</v>
      </c>
      <c r="B368" s="18">
        <v>-14</v>
      </c>
      <c r="D368">
        <v>-6.7490999999999985</v>
      </c>
      <c r="E368">
        <v>-14.39409999999998</v>
      </c>
      <c r="F368">
        <v>-17.411000000000001</v>
      </c>
      <c r="G368">
        <v>-3.3642000000000394</v>
      </c>
      <c r="H368">
        <v>-36.236199999999997</v>
      </c>
    </row>
    <row r="369" spans="1:13" x14ac:dyDescent="0.45">
      <c r="A369" s="11" t="s">
        <v>141</v>
      </c>
      <c r="B369" s="18">
        <v>38</v>
      </c>
      <c r="D369">
        <v>28.770399999999995</v>
      </c>
      <c r="E369">
        <v>32.796300000000002</v>
      </c>
      <c r="F369">
        <v>36.744799999999998</v>
      </c>
      <c r="G369">
        <v>34.206199999999967</v>
      </c>
      <c r="H369">
        <v>12.037300000000016</v>
      </c>
    </row>
    <row r="370" spans="1:13" x14ac:dyDescent="0.45">
      <c r="A370" s="11" t="s">
        <v>194</v>
      </c>
      <c r="B370" s="18">
        <v>26</v>
      </c>
      <c r="D370">
        <v>11.960899999999981</v>
      </c>
      <c r="E370">
        <v>13.883399999999995</v>
      </c>
      <c r="F370">
        <v>18.542899999999975</v>
      </c>
      <c r="G370">
        <v>17.456299999999999</v>
      </c>
      <c r="H370">
        <v>-2.561300000000017</v>
      </c>
    </row>
    <row r="371" spans="1:13" x14ac:dyDescent="0.45">
      <c r="A371" s="23" t="s">
        <v>242</v>
      </c>
      <c r="B371" s="18"/>
    </row>
    <row r="374" spans="1:13" x14ac:dyDescent="0.45">
      <c r="A374" s="1" t="s">
        <v>260</v>
      </c>
    </row>
    <row r="375" spans="1:13" x14ac:dyDescent="0.45">
      <c r="A375" s="1" t="s">
        <v>127</v>
      </c>
      <c r="D375" s="1" t="s">
        <v>1</v>
      </c>
      <c r="F375" s="1" t="s">
        <v>128</v>
      </c>
      <c r="H375" s="1" t="s">
        <v>128</v>
      </c>
      <c r="J375" s="1" t="s">
        <v>1</v>
      </c>
      <c r="L375" s="1" t="s">
        <v>243</v>
      </c>
    </row>
    <row r="376" spans="1:13" x14ac:dyDescent="0.45">
      <c r="A376" s="2" t="s">
        <v>0</v>
      </c>
      <c r="D376" s="1" t="s">
        <v>1</v>
      </c>
      <c r="F376" s="1" t="s">
        <v>1</v>
      </c>
      <c r="H376" s="1" t="s">
        <v>128</v>
      </c>
      <c r="J376" s="1" t="s">
        <v>1</v>
      </c>
      <c r="L376" s="1" t="s">
        <v>243</v>
      </c>
    </row>
    <row r="377" spans="1:13" x14ac:dyDescent="0.45">
      <c r="A377" s="1" t="s">
        <v>166</v>
      </c>
      <c r="B377" s="1" t="s">
        <v>167</v>
      </c>
      <c r="D377" s="1" t="s">
        <v>4</v>
      </c>
      <c r="E377" s="1" t="s">
        <v>171</v>
      </c>
      <c r="F377" s="1" t="s">
        <v>4</v>
      </c>
      <c r="G377" s="1" t="s">
        <v>171</v>
      </c>
      <c r="H377" s="1" t="s">
        <v>4</v>
      </c>
      <c r="I377" s="1" t="s">
        <v>171</v>
      </c>
      <c r="J377" s="1" t="s">
        <v>5</v>
      </c>
      <c r="K377" s="1" t="s">
        <v>171</v>
      </c>
      <c r="L377" s="1" t="s">
        <v>21</v>
      </c>
      <c r="M377" s="1" t="s">
        <v>171</v>
      </c>
    </row>
    <row r="378" spans="1:13" x14ac:dyDescent="0.45">
      <c r="A378" s="11" t="s">
        <v>146</v>
      </c>
      <c r="B378" s="17">
        <v>39.6</v>
      </c>
      <c r="D378" s="7">
        <v>46.788624696799992</v>
      </c>
      <c r="E378" s="7">
        <v>7.1886246967999909</v>
      </c>
      <c r="F378" s="7">
        <v>48.437093219200001</v>
      </c>
      <c r="G378" s="7">
        <v>8.8370932191999998</v>
      </c>
      <c r="H378" s="7">
        <v>56.073650044199965</v>
      </c>
      <c r="I378" s="7">
        <v>16.473650044199964</v>
      </c>
      <c r="J378" s="7">
        <v>45.163003906799972</v>
      </c>
      <c r="K378" s="7">
        <v>5.5630039067999704</v>
      </c>
      <c r="L378" s="7">
        <v>40.30833314698036</v>
      </c>
      <c r="M378" s="7">
        <v>0.70833314698035821</v>
      </c>
    </row>
    <row r="379" spans="1:13" x14ac:dyDescent="0.45">
      <c r="A379" s="11" t="s">
        <v>147</v>
      </c>
      <c r="B379" s="17">
        <v>297.60000000000002</v>
      </c>
      <c r="D379" s="7">
        <v>286.31908793119999</v>
      </c>
      <c r="E379" s="7">
        <v>11.280912068800035</v>
      </c>
      <c r="F379" s="7">
        <v>288.08120705919998</v>
      </c>
      <c r="G379" s="7">
        <v>9.51879294080004</v>
      </c>
      <c r="H379" s="7">
        <v>338.89240384359999</v>
      </c>
      <c r="I379" s="7">
        <v>41.292403843599971</v>
      </c>
      <c r="J379" s="7">
        <v>280.03651918319997</v>
      </c>
      <c r="K379" s="7">
        <v>17.563480816800052</v>
      </c>
      <c r="L379" s="7">
        <v>302.95983813378655</v>
      </c>
      <c r="M379" s="7">
        <v>5.3598381337865248</v>
      </c>
    </row>
    <row r="380" spans="1:13" x14ac:dyDescent="0.45">
      <c r="A380" s="11">
        <v>2</v>
      </c>
      <c r="B380" s="17">
        <v>-110</v>
      </c>
      <c r="D380" s="7">
        <v>-109.0794040656</v>
      </c>
      <c r="E380" s="7">
        <v>0.92059593439999787</v>
      </c>
      <c r="F380" s="7">
        <v>-108.75012662239999</v>
      </c>
      <c r="G380" s="7">
        <v>1.2498733776000108</v>
      </c>
      <c r="H380" s="7">
        <v>-106.19444277340001</v>
      </c>
      <c r="I380" s="7">
        <v>3.8055572265999871</v>
      </c>
      <c r="J380" s="7">
        <v>-103.43578189440002</v>
      </c>
      <c r="K380" s="7">
        <v>6.5642181055999771</v>
      </c>
      <c r="L380" s="20">
        <v>-107.2</v>
      </c>
      <c r="M380" s="7">
        <v>2.7999999999999972</v>
      </c>
    </row>
    <row r="381" spans="1:13" x14ac:dyDescent="0.45">
      <c r="A381" s="11">
        <v>3</v>
      </c>
      <c r="B381" s="17">
        <v>-54.5</v>
      </c>
      <c r="D381" s="7">
        <v>-50.74706430560002</v>
      </c>
      <c r="E381" s="7">
        <v>3.7529356943999801</v>
      </c>
      <c r="F381" s="7">
        <v>-50.078430588800018</v>
      </c>
      <c r="G381" s="7">
        <v>4.4215694111999824</v>
      </c>
      <c r="H381" s="7">
        <v>-47.065115676000019</v>
      </c>
      <c r="I381" s="7">
        <v>7.4348843239999809</v>
      </c>
      <c r="J381" s="7">
        <v>-47.794385023200043</v>
      </c>
      <c r="K381" s="7">
        <v>6.7056149767999571</v>
      </c>
      <c r="L381" s="20">
        <v>-50.5</v>
      </c>
      <c r="M381" s="7">
        <v>4</v>
      </c>
    </row>
    <row r="382" spans="1:13" x14ac:dyDescent="0.45">
      <c r="A382" s="11">
        <v>4</v>
      </c>
      <c r="B382" s="17">
        <v>24</v>
      </c>
      <c r="D382" s="7">
        <v>23.812777657599995</v>
      </c>
      <c r="E382" s="7">
        <v>0.18722234240000546</v>
      </c>
      <c r="F382" s="7">
        <v>22.351476999999999</v>
      </c>
      <c r="G382" s="7">
        <v>1.6485230000000008</v>
      </c>
      <c r="H382" s="7">
        <v>26.084159038599978</v>
      </c>
      <c r="I382" s="7">
        <v>2.084159038599978</v>
      </c>
      <c r="J382" s="7">
        <v>25.384854634799972</v>
      </c>
      <c r="K382" s="7">
        <v>1.3848546347999715</v>
      </c>
      <c r="L382" s="20">
        <v>34.299999999999997</v>
      </c>
      <c r="M382" s="7">
        <v>10.299999999999997</v>
      </c>
    </row>
    <row r="383" spans="1:13" x14ac:dyDescent="0.45">
      <c r="A383" s="11" t="s">
        <v>81</v>
      </c>
      <c r="B383" s="17">
        <v>18.3</v>
      </c>
      <c r="D383" s="7">
        <v>10.230011049599982</v>
      </c>
      <c r="E383" s="7">
        <v>8.0699889504000186</v>
      </c>
      <c r="F383" s="7">
        <v>12.956967179199992</v>
      </c>
      <c r="G383" s="7">
        <v>5.3430328208000084</v>
      </c>
      <c r="H383" s="7">
        <v>20.294564436199991</v>
      </c>
      <c r="I383" s="7">
        <v>1.9945644361999904</v>
      </c>
      <c r="J383" s="7">
        <v>11.429563018799975</v>
      </c>
      <c r="K383" s="7">
        <v>6.8704369812000259</v>
      </c>
      <c r="L383" s="20">
        <v>18.8</v>
      </c>
      <c r="M383" s="7">
        <v>0.5</v>
      </c>
    </row>
    <row r="384" spans="1:13" x14ac:dyDescent="0.45">
      <c r="A384" s="11" t="s">
        <v>82</v>
      </c>
      <c r="B384" s="17">
        <v>27.6</v>
      </c>
      <c r="D384" s="7">
        <v>17.945634585600004</v>
      </c>
      <c r="E384" s="7">
        <v>9.6543654143999973</v>
      </c>
      <c r="F384" s="7">
        <v>22.168396297599994</v>
      </c>
      <c r="G384" s="7">
        <v>5.4316037024000074</v>
      </c>
      <c r="H384" s="7">
        <v>28.155476237599963</v>
      </c>
      <c r="I384" s="7">
        <v>0.55547623759996156</v>
      </c>
      <c r="J384" s="7">
        <v>19.161489892799963</v>
      </c>
      <c r="K384" s="7">
        <v>8.4385101072000381</v>
      </c>
      <c r="L384" s="20">
        <v>27.4</v>
      </c>
      <c r="M384" s="7">
        <v>0.20000000000000284</v>
      </c>
    </row>
    <row r="385" spans="1:13" x14ac:dyDescent="0.45">
      <c r="A385" s="11">
        <v>6</v>
      </c>
      <c r="B385" s="17">
        <v>-10.199999999999999</v>
      </c>
      <c r="D385" s="7">
        <v>2.9735514520000059</v>
      </c>
      <c r="E385" s="7">
        <v>13.173551452000005</v>
      </c>
      <c r="F385" s="7">
        <v>0.10431514240002326</v>
      </c>
      <c r="G385" s="7">
        <v>10.304315142400023</v>
      </c>
      <c r="H385" s="7">
        <v>-5.7126770464000325</v>
      </c>
      <c r="I385" s="7">
        <v>4.4873229535999668</v>
      </c>
      <c r="J385" s="7">
        <v>4.5399676235999689</v>
      </c>
      <c r="K385" s="7">
        <v>14.739967623599968</v>
      </c>
      <c r="L385" s="20">
        <v>-8.1</v>
      </c>
      <c r="M385" s="7">
        <v>2.0999999999999996</v>
      </c>
    </row>
    <row r="386" spans="1:13" x14ac:dyDescent="0.45">
      <c r="A386" s="11">
        <v>7</v>
      </c>
      <c r="B386" s="17">
        <v>38.700000000000003</v>
      </c>
      <c r="D386" s="7">
        <v>45.003441211999984</v>
      </c>
      <c r="E386" s="7">
        <v>6.3034412119999814</v>
      </c>
      <c r="F386" s="7">
        <v>39.25027408479999</v>
      </c>
      <c r="G386" s="7">
        <v>0.55027408479998741</v>
      </c>
      <c r="H386" s="7">
        <v>44.833792465599977</v>
      </c>
      <c r="I386" s="7">
        <v>6.1337924655999743</v>
      </c>
      <c r="J386" s="7">
        <v>42.694971800399969</v>
      </c>
      <c r="K386" s="7">
        <v>3.9949718003999664</v>
      </c>
      <c r="L386" s="20">
        <v>47.7</v>
      </c>
      <c r="M386" s="7">
        <v>9</v>
      </c>
    </row>
    <row r="387" spans="1:13" x14ac:dyDescent="0.45">
      <c r="A387" s="11" t="s">
        <v>83</v>
      </c>
      <c r="B387" s="17">
        <v>76.7</v>
      </c>
      <c r="D387" s="7">
        <v>74.9193498992</v>
      </c>
      <c r="E387" s="7">
        <v>1.7806501008000026</v>
      </c>
      <c r="F387" s="7">
        <v>74.917260217600017</v>
      </c>
      <c r="G387" s="7">
        <v>1.782739782399986</v>
      </c>
      <c r="H387" s="7">
        <v>75.30255624699997</v>
      </c>
      <c r="I387" s="7">
        <v>1.397443753000033</v>
      </c>
      <c r="J387" s="7">
        <v>77.659022029199974</v>
      </c>
      <c r="K387" s="7">
        <v>0.95902202919997137</v>
      </c>
      <c r="L387" s="20">
        <v>72.900000000000006</v>
      </c>
      <c r="M387" s="7">
        <v>3.7999999999999972</v>
      </c>
    </row>
    <row r="388" spans="1:13" x14ac:dyDescent="0.45">
      <c r="A388" s="11" t="s">
        <v>84</v>
      </c>
      <c r="B388" s="17">
        <v>-157.69999999999999</v>
      </c>
      <c r="D388" s="7">
        <v>-110.60253110079999</v>
      </c>
      <c r="E388" s="7">
        <v>47.097468899199995</v>
      </c>
      <c r="F388" s="7">
        <v>-121.78374993440001</v>
      </c>
      <c r="G388" s="7">
        <v>35.916250065599982</v>
      </c>
      <c r="H388" s="7">
        <v>-115.4847901194</v>
      </c>
      <c r="I388" s="7">
        <v>42.215209880599986</v>
      </c>
      <c r="J388" s="7">
        <v>-112.44426505080004</v>
      </c>
      <c r="K388" s="7">
        <v>45.255734949199947</v>
      </c>
      <c r="L388" s="20">
        <v>-147.30000000000001</v>
      </c>
      <c r="M388" s="7">
        <v>10.399999999999977</v>
      </c>
    </row>
    <row r="389" spans="1:13" x14ac:dyDescent="0.45">
      <c r="A389" s="11" t="s">
        <v>85</v>
      </c>
      <c r="B389" s="17">
        <v>-29.7</v>
      </c>
      <c r="D389" s="7">
        <v>-4.8128464535999917</v>
      </c>
      <c r="E389" s="7">
        <v>24.887153546400008</v>
      </c>
      <c r="F389" s="7">
        <v>-19.583847843200015</v>
      </c>
      <c r="G389" s="7">
        <v>10.116152156799984</v>
      </c>
      <c r="H389" s="7">
        <v>-24.360690616600039</v>
      </c>
      <c r="I389" s="7">
        <v>5.3393093833999608</v>
      </c>
      <c r="J389" s="7">
        <v>-3.897672826800036</v>
      </c>
      <c r="K389" s="7">
        <v>25.802327173199963</v>
      </c>
      <c r="L389" s="20">
        <v>-25.7</v>
      </c>
      <c r="M389" s="7">
        <v>4</v>
      </c>
    </row>
    <row r="390" spans="1:13" x14ac:dyDescent="0.45">
      <c r="A390" s="11" t="s">
        <v>86</v>
      </c>
      <c r="B390" s="17">
        <v>100.5</v>
      </c>
      <c r="D390" s="7">
        <v>90.710815906400001</v>
      </c>
      <c r="E390" s="7">
        <v>9.7891840935999994</v>
      </c>
      <c r="F390" s="7">
        <v>85.502981156800018</v>
      </c>
      <c r="G390" s="7">
        <v>14.997018843199982</v>
      </c>
      <c r="H390" s="7">
        <v>94.45670171339998</v>
      </c>
      <c r="I390" s="7">
        <v>6.0432982866000202</v>
      </c>
      <c r="J390" s="7">
        <v>91.65135072359999</v>
      </c>
      <c r="K390" s="7">
        <v>8.8486492764000104</v>
      </c>
      <c r="L390" s="20">
        <v>91.7</v>
      </c>
      <c r="M390" s="7">
        <v>8.7999999999999972</v>
      </c>
    </row>
    <row r="391" spans="1:13" x14ac:dyDescent="0.45">
      <c r="A391" s="11" t="s">
        <v>87</v>
      </c>
      <c r="B391" s="17">
        <v>-10.6</v>
      </c>
      <c r="D391" s="7">
        <v>15.435839803200013</v>
      </c>
      <c r="E391" s="7">
        <v>26.035839803200012</v>
      </c>
      <c r="F391" s="7">
        <v>15.06481230880002</v>
      </c>
      <c r="G391" s="7">
        <v>25.66481230880002</v>
      </c>
      <c r="H391" s="7">
        <v>13.376459083999954</v>
      </c>
      <c r="I391" s="7">
        <v>23.976459083999956</v>
      </c>
      <c r="J391" s="7">
        <v>14.482064680799988</v>
      </c>
      <c r="K391" s="7">
        <v>25.082064680799988</v>
      </c>
      <c r="L391" s="20">
        <v>6.7</v>
      </c>
      <c r="M391" s="7">
        <v>17.3</v>
      </c>
    </row>
    <row r="392" spans="1:13" x14ac:dyDescent="0.45">
      <c r="A392" s="11" t="s">
        <v>88</v>
      </c>
      <c r="B392" s="17">
        <v>75.7</v>
      </c>
      <c r="D392" s="7">
        <v>64.305020333600012</v>
      </c>
      <c r="E392" s="7">
        <v>11.39497966639999</v>
      </c>
      <c r="F392" s="7">
        <v>65.392756945600013</v>
      </c>
      <c r="G392" s="7">
        <v>10.30724305439999</v>
      </c>
      <c r="H392" s="7">
        <v>72.513741271199976</v>
      </c>
      <c r="I392" s="7">
        <v>3.186258728800027</v>
      </c>
      <c r="J392" s="7">
        <v>66.066329138399979</v>
      </c>
      <c r="K392" s="7">
        <v>9.6336708616000237</v>
      </c>
      <c r="L392" s="20">
        <v>68.099999999999994</v>
      </c>
      <c r="M392" s="7">
        <v>7.6000000000000085</v>
      </c>
    </row>
    <row r="393" spans="1:13" x14ac:dyDescent="0.45">
      <c r="A393" s="11" t="s">
        <v>89</v>
      </c>
      <c r="B393" s="17">
        <v>-22.6</v>
      </c>
      <c r="D393" s="7">
        <v>0.95256933039998337</v>
      </c>
      <c r="E393" s="7">
        <v>23.552569330399983</v>
      </c>
      <c r="F393" s="7">
        <v>-5.9351507168000222</v>
      </c>
      <c r="G393" s="7">
        <v>16.664849283199977</v>
      </c>
      <c r="H393" s="7">
        <v>-9.7791820903999991</v>
      </c>
      <c r="I393" s="7">
        <v>12.820817909600002</v>
      </c>
      <c r="J393" s="7">
        <v>2.5766530619999881</v>
      </c>
      <c r="K393" s="7">
        <v>25.176653061999989</v>
      </c>
      <c r="L393" s="20">
        <v>-20.6</v>
      </c>
      <c r="M393" s="7">
        <v>2</v>
      </c>
    </row>
    <row r="394" spans="1:13" x14ac:dyDescent="0.45">
      <c r="A394" s="11" t="s">
        <v>90</v>
      </c>
      <c r="B394" s="17">
        <v>84.1</v>
      </c>
      <c r="D394" s="7">
        <v>105.7666284232</v>
      </c>
      <c r="E394" s="7">
        <v>21.666628423200009</v>
      </c>
      <c r="F394" s="7">
        <v>93.304961334400019</v>
      </c>
      <c r="G394" s="7">
        <v>9.204961334400025</v>
      </c>
      <c r="H394" s="7">
        <v>99.117700027399962</v>
      </c>
      <c r="I394" s="7">
        <v>15.017700027399968</v>
      </c>
      <c r="J394" s="7">
        <v>104.51256354959999</v>
      </c>
      <c r="K394" s="7">
        <v>20.412563549599994</v>
      </c>
      <c r="L394" s="20">
        <v>82.6</v>
      </c>
      <c r="M394" s="7">
        <v>1.5</v>
      </c>
    </row>
    <row r="395" spans="1:13" x14ac:dyDescent="0.45">
      <c r="A395" s="11" t="s">
        <v>96</v>
      </c>
      <c r="B395" s="18">
        <v>152.9</v>
      </c>
      <c r="D395" s="7">
        <v>156.9110223488</v>
      </c>
      <c r="E395" s="7">
        <v>4.0110223487999974</v>
      </c>
      <c r="F395" s="7">
        <v>153.30700278879999</v>
      </c>
      <c r="G395" s="7">
        <v>0.40700278879998564</v>
      </c>
      <c r="H395" s="7">
        <v>152.11313965739998</v>
      </c>
      <c r="I395" s="7">
        <v>0.78686034260002202</v>
      </c>
      <c r="J395" s="7">
        <v>154.14172449599997</v>
      </c>
      <c r="K395" s="7">
        <v>1.2417244959999607</v>
      </c>
      <c r="L395" s="7">
        <v>166.46129914128539</v>
      </c>
      <c r="M395" s="7">
        <v>13.561299141285389</v>
      </c>
    </row>
    <row r="396" spans="1:13" x14ac:dyDescent="0.45">
      <c r="A396" s="11" t="s">
        <v>100</v>
      </c>
      <c r="B396" s="18">
        <v>139.30000000000001</v>
      </c>
      <c r="D396" s="7">
        <v>141.96597954559999</v>
      </c>
      <c r="E396" s="7">
        <v>2.6659795455999813</v>
      </c>
      <c r="F396" s="7">
        <v>138.47219232640001</v>
      </c>
      <c r="G396" s="7">
        <v>0.82780767360000596</v>
      </c>
      <c r="H396" s="7">
        <v>139.33350174019998</v>
      </c>
      <c r="I396" s="7">
        <v>3.3501740199966434E-2</v>
      </c>
      <c r="J396" s="7">
        <v>140.55863804759997</v>
      </c>
      <c r="K396" s="7">
        <v>1.258638047599959</v>
      </c>
      <c r="L396" s="7">
        <v>150.6002364819536</v>
      </c>
      <c r="M396" s="7">
        <v>11.30023648195359</v>
      </c>
    </row>
    <row r="397" spans="1:13" x14ac:dyDescent="0.45">
      <c r="A397" s="11">
        <v>13</v>
      </c>
      <c r="B397" s="19">
        <v>133</v>
      </c>
      <c r="D397" s="7">
        <v>133.7888445184</v>
      </c>
      <c r="E397" s="7">
        <v>0.7888445183999977</v>
      </c>
      <c r="F397" s="7">
        <v>125.38249340800002</v>
      </c>
      <c r="G397" s="7">
        <v>7.6175065919999838</v>
      </c>
      <c r="H397" s="7">
        <v>125.00339115939997</v>
      </c>
      <c r="I397" s="7">
        <v>7.9966088406000324</v>
      </c>
      <c r="J397" s="7">
        <v>133.15113501599996</v>
      </c>
      <c r="K397" s="7">
        <v>0.15113501599995516</v>
      </c>
      <c r="L397" s="7">
        <v>128.82125486381321</v>
      </c>
      <c r="M397" s="7">
        <v>4.1787451361867909</v>
      </c>
    </row>
    <row r="398" spans="1:13" x14ac:dyDescent="0.45">
      <c r="A398" s="11" t="s">
        <v>103</v>
      </c>
      <c r="B398" s="18">
        <v>136.69999999999999</v>
      </c>
      <c r="D398" s="7">
        <v>144.81469139520001</v>
      </c>
      <c r="E398" s="7">
        <v>8.1146913952000261</v>
      </c>
      <c r="F398" s="7">
        <v>128.82991270240001</v>
      </c>
      <c r="G398" s="7">
        <v>7.87008729759998</v>
      </c>
      <c r="H398" s="7">
        <v>131.96845720299999</v>
      </c>
      <c r="I398" s="7">
        <v>4.731542797000003</v>
      </c>
      <c r="J398" s="7">
        <v>143.49994112279998</v>
      </c>
      <c r="K398" s="7">
        <v>6.7999411227999929</v>
      </c>
      <c r="L398" s="7">
        <v>138.80698022421993</v>
      </c>
      <c r="M398" s="7">
        <v>2.1069802242199387</v>
      </c>
    </row>
    <row r="399" spans="1:13" x14ac:dyDescent="0.45">
      <c r="A399" s="11">
        <v>15</v>
      </c>
      <c r="B399" s="18">
        <v>132.19999999999999</v>
      </c>
      <c r="D399" s="7">
        <v>129.3300592336</v>
      </c>
      <c r="E399" s="7">
        <v>2.8699407663999921</v>
      </c>
      <c r="F399" s="7">
        <v>126.3529178128</v>
      </c>
      <c r="G399" s="7">
        <v>5.8470821871999874</v>
      </c>
      <c r="H399" s="7">
        <v>124.68972111319997</v>
      </c>
      <c r="I399" s="7">
        <v>7.5102788868000232</v>
      </c>
      <c r="J399" s="7">
        <v>127.92113266919996</v>
      </c>
      <c r="K399" s="7">
        <v>4.2788673308000256</v>
      </c>
      <c r="L399" s="7">
        <v>137.54117749004877</v>
      </c>
      <c r="M399" s="7">
        <v>5.3411774900487785</v>
      </c>
    </row>
    <row r="400" spans="1:13" x14ac:dyDescent="0.45">
      <c r="A400" s="11" t="s">
        <v>109</v>
      </c>
      <c r="B400" s="18">
        <v>138.5</v>
      </c>
      <c r="D400" s="7">
        <v>142.13926372079999</v>
      </c>
      <c r="E400" s="7">
        <v>3.6392637207999883</v>
      </c>
      <c r="F400" s="7">
        <v>137.20407500799999</v>
      </c>
      <c r="G400" s="7">
        <v>1.2959249920000104</v>
      </c>
      <c r="H400" s="7">
        <v>134.80927964759999</v>
      </c>
      <c r="I400" s="7">
        <v>3.6907203524000067</v>
      </c>
      <c r="J400" s="7">
        <v>139.92149547719995</v>
      </c>
      <c r="K400" s="7">
        <v>1.4214954771999544</v>
      </c>
      <c r="L400" s="7">
        <v>150.32210463348093</v>
      </c>
      <c r="M400" s="7">
        <v>11.822104633480933</v>
      </c>
    </row>
    <row r="401" spans="1:13" x14ac:dyDescent="0.45">
      <c r="A401" s="11" t="s">
        <v>118</v>
      </c>
      <c r="B401" s="18">
        <v>125.8</v>
      </c>
      <c r="D401" s="7">
        <v>128.57110410799999</v>
      </c>
      <c r="E401" s="7">
        <v>2.7711041079999887</v>
      </c>
      <c r="F401" s="7">
        <v>126.19224977440001</v>
      </c>
      <c r="G401" s="7">
        <v>0.39224977440001396</v>
      </c>
      <c r="H401" s="7">
        <v>124.91588517159998</v>
      </c>
      <c r="I401" s="7">
        <v>0.88411482840001554</v>
      </c>
      <c r="J401" s="7">
        <v>127.07085219479997</v>
      </c>
      <c r="K401" s="7">
        <v>1.2708521947999714</v>
      </c>
      <c r="L401" s="7">
        <v>133.65627655530213</v>
      </c>
      <c r="M401" s="7">
        <v>7.8562765553021308</v>
      </c>
    </row>
    <row r="402" spans="1:13" x14ac:dyDescent="0.45">
      <c r="A402" s="11" t="s">
        <v>122</v>
      </c>
      <c r="B402" s="18">
        <v>145.30000000000001</v>
      </c>
      <c r="D402" s="7">
        <v>146.72446907119999</v>
      </c>
      <c r="E402" s="7">
        <v>1.4244690711999795</v>
      </c>
      <c r="F402" s="7">
        <v>144.47131539040001</v>
      </c>
      <c r="G402" s="7">
        <v>0.82868460960000334</v>
      </c>
      <c r="H402" s="7">
        <v>142.27868127679997</v>
      </c>
      <c r="I402" s="7">
        <v>3.0213187232000394</v>
      </c>
      <c r="J402" s="7">
        <v>143.94892834679996</v>
      </c>
      <c r="K402" s="7">
        <v>1.3510716532000515</v>
      </c>
      <c r="L402" s="7">
        <v>152.8467218644245</v>
      </c>
      <c r="M402" s="7">
        <v>7.5467218644244838</v>
      </c>
    </row>
    <row r="403" spans="1:13" x14ac:dyDescent="0.45">
      <c r="A403" s="11">
        <v>19</v>
      </c>
      <c r="B403" s="18">
        <v>169</v>
      </c>
      <c r="D403" s="7">
        <v>181.2561882416</v>
      </c>
      <c r="E403" s="7">
        <v>12.2561882416</v>
      </c>
      <c r="F403" s="7">
        <v>178.91272432</v>
      </c>
      <c r="G403" s="7">
        <v>9.9127243199999953</v>
      </c>
      <c r="H403" s="7">
        <v>172.31171142979997</v>
      </c>
      <c r="I403" s="7">
        <v>3.3117114297999706</v>
      </c>
      <c r="J403" s="7">
        <v>179.50644534599996</v>
      </c>
      <c r="K403" s="7">
        <v>10.506445345999964</v>
      </c>
      <c r="L403" s="7">
        <v>186.02603444548802</v>
      </c>
      <c r="M403" s="7">
        <v>17.026034445488023</v>
      </c>
    </row>
    <row r="404" spans="1:13" x14ac:dyDescent="0.45">
      <c r="A404" s="11">
        <v>20</v>
      </c>
      <c r="B404" s="18">
        <v>153</v>
      </c>
      <c r="D404" s="7">
        <v>147.82347156719999</v>
      </c>
      <c r="E404" s="7">
        <v>5.1765284328000121</v>
      </c>
      <c r="F404" s="7">
        <v>146.41058212960002</v>
      </c>
      <c r="G404" s="7">
        <v>6.5894178703999842</v>
      </c>
      <c r="H404" s="7">
        <v>148.73983942779998</v>
      </c>
      <c r="I404" s="7">
        <v>4.2601605722000215</v>
      </c>
      <c r="J404" s="7">
        <v>143.61908870519997</v>
      </c>
      <c r="K404" s="7">
        <v>9.3809112948000291</v>
      </c>
      <c r="L404" s="7">
        <v>169.20916726299626</v>
      </c>
      <c r="M404" s="7">
        <v>16.20916726299626</v>
      </c>
    </row>
    <row r="405" spans="1:13" x14ac:dyDescent="0.45">
      <c r="A405" s="11" t="s">
        <v>263</v>
      </c>
      <c r="B405" s="18">
        <v>355.7</v>
      </c>
      <c r="D405" s="7">
        <v>350.92104564879997</v>
      </c>
      <c r="E405" s="7">
        <v>4.7789543512000137</v>
      </c>
      <c r="F405" s="7">
        <v>355.17909793600006</v>
      </c>
      <c r="G405" s="7">
        <v>0.52090206399992667</v>
      </c>
      <c r="H405" s="7">
        <v>398.13601051059999</v>
      </c>
      <c r="I405" s="7">
        <v>42.436010510599999</v>
      </c>
      <c r="J405" s="7">
        <v>344.81070053759998</v>
      </c>
      <c r="K405" s="7">
        <v>10.889299462400004</v>
      </c>
      <c r="L405" s="7">
        <v>372.37092539171402</v>
      </c>
      <c r="M405" s="7">
        <v>16.670925391714036</v>
      </c>
    </row>
    <row r="406" spans="1:13" x14ac:dyDescent="0.45">
      <c r="A406" s="11" t="s">
        <v>175</v>
      </c>
      <c r="B406" s="18">
        <v>26.2</v>
      </c>
      <c r="D406" s="7">
        <v>20.650884875200006</v>
      </c>
      <c r="E406" s="7">
        <v>5.549115124799993</v>
      </c>
      <c r="F406" s="7">
        <v>19.182062632000004</v>
      </c>
      <c r="G406" s="7">
        <v>7.0179373679999948</v>
      </c>
      <c r="H406" s="7">
        <v>23.782315312599952</v>
      </c>
      <c r="I406" s="7">
        <v>2.4176846874000475</v>
      </c>
      <c r="J406" s="7">
        <v>23.260987832399977</v>
      </c>
      <c r="K406" s="7">
        <v>2.9390121676000227</v>
      </c>
      <c r="L406" s="7">
        <v>20.899109419025912</v>
      </c>
      <c r="M406" s="7">
        <v>5.3008905809740874</v>
      </c>
    </row>
    <row r="407" spans="1:13" x14ac:dyDescent="0.45">
      <c r="A407" s="11">
        <v>22</v>
      </c>
      <c r="B407" s="18">
        <v>302</v>
      </c>
      <c r="D407" s="7">
        <v>310.40697942640003</v>
      </c>
      <c r="E407" s="7">
        <v>8.4069794264000279</v>
      </c>
      <c r="F407" s="7">
        <v>299.71206128320006</v>
      </c>
      <c r="G407" s="7">
        <v>2.2879387167999425</v>
      </c>
      <c r="H407" s="7">
        <v>350.8731967754</v>
      </c>
      <c r="I407" s="7">
        <v>48.873196775400004</v>
      </c>
      <c r="J407" s="7">
        <v>304.79143851359999</v>
      </c>
      <c r="K407" s="7">
        <v>2.7914385135999851</v>
      </c>
      <c r="L407" s="7">
        <v>306.39683963951882</v>
      </c>
      <c r="M407" s="7">
        <v>4.3968396395188165</v>
      </c>
    </row>
    <row r="408" spans="1:13" x14ac:dyDescent="0.45">
      <c r="A408" s="11">
        <v>23</v>
      </c>
      <c r="B408" s="18">
        <v>-127.2</v>
      </c>
      <c r="D408" s="7">
        <v>-125.74972428400002</v>
      </c>
      <c r="E408" s="7">
        <v>1.4502757159999788</v>
      </c>
      <c r="F408" s="7">
        <v>-124.782388592</v>
      </c>
      <c r="G408" s="7">
        <v>2.4176114079999991</v>
      </c>
      <c r="H408" s="7">
        <v>-106.97164649299999</v>
      </c>
      <c r="I408" s="7">
        <v>20.228353507000008</v>
      </c>
      <c r="J408" s="7">
        <v>-125.72712405000001</v>
      </c>
      <c r="K408" s="7">
        <v>1.4728759499999882</v>
      </c>
      <c r="L408" s="7">
        <v>-130.00749791284645</v>
      </c>
      <c r="M408" s="7">
        <v>2.8074979128464435</v>
      </c>
    </row>
    <row r="409" spans="1:13" x14ac:dyDescent="0.45">
      <c r="A409" s="11">
        <v>24</v>
      </c>
      <c r="B409" s="19">
        <v>-151</v>
      </c>
      <c r="D409" s="7">
        <v>-129.00491055360001</v>
      </c>
      <c r="E409" s="7">
        <v>21.995089446399987</v>
      </c>
      <c r="F409" s="7">
        <v>-131.20128766879998</v>
      </c>
      <c r="G409" s="7">
        <v>19.798712331200022</v>
      </c>
      <c r="H409" s="7">
        <v>-120.64439293280002</v>
      </c>
      <c r="I409" s="7">
        <v>30.355607067199983</v>
      </c>
      <c r="J409" s="7">
        <v>-128.3243491728</v>
      </c>
      <c r="K409" s="7">
        <v>22.675650827200002</v>
      </c>
      <c r="L409" s="7">
        <v>-140.26222382485801</v>
      </c>
      <c r="M409" s="7">
        <v>10.737776175141988</v>
      </c>
    </row>
    <row r="410" spans="1:13" x14ac:dyDescent="0.45">
      <c r="A410" s="11">
        <v>25</v>
      </c>
      <c r="B410" s="18">
        <v>63.5</v>
      </c>
      <c r="D410" s="7">
        <v>64.670629945599984</v>
      </c>
      <c r="E410" s="7">
        <v>1.170629945599984</v>
      </c>
      <c r="F410" s="7">
        <v>68.669839993600007</v>
      </c>
      <c r="G410" s="7">
        <v>5.1698399936000072</v>
      </c>
      <c r="H410" s="7">
        <v>73.606496886199977</v>
      </c>
      <c r="I410" s="7">
        <v>10.106496886199977</v>
      </c>
      <c r="J410" s="7">
        <v>65.004745143599962</v>
      </c>
      <c r="K410" s="7">
        <v>1.5047451435999619</v>
      </c>
      <c r="L410" s="7">
        <v>63.58317027446072</v>
      </c>
      <c r="M410" s="7">
        <v>8.3170274460719895E-2</v>
      </c>
    </row>
    <row r="411" spans="1:13" x14ac:dyDescent="0.45">
      <c r="A411" s="11">
        <v>26</v>
      </c>
      <c r="B411" s="18">
        <v>187.9</v>
      </c>
      <c r="D411" s="7">
        <v>181.66518410719999</v>
      </c>
      <c r="E411" s="7">
        <v>6.2348158928000146</v>
      </c>
      <c r="F411" s="7">
        <v>182.12687612319999</v>
      </c>
      <c r="G411" s="7">
        <v>5.7731238768000139</v>
      </c>
      <c r="H411" s="7">
        <v>224.88724207239997</v>
      </c>
      <c r="I411" s="7">
        <v>36.987242072399965</v>
      </c>
      <c r="J411" s="7">
        <v>178.25696805959996</v>
      </c>
      <c r="K411" s="7">
        <v>9.64303194040005</v>
      </c>
      <c r="L411" s="7">
        <v>197.33803408769026</v>
      </c>
      <c r="M411" s="7">
        <v>9.4380340876902551</v>
      </c>
    </row>
    <row r="412" spans="1:13" x14ac:dyDescent="0.45">
      <c r="A412" s="11" t="s">
        <v>179</v>
      </c>
      <c r="B412" s="18">
        <v>13.9</v>
      </c>
      <c r="D412" s="7">
        <v>10.958100203199983</v>
      </c>
      <c r="E412" s="7">
        <v>2.9418997968000173</v>
      </c>
      <c r="F412" s="7">
        <v>12.265162950399985</v>
      </c>
      <c r="G412" s="7">
        <v>1.6348370496000157</v>
      </c>
      <c r="H412" s="7">
        <v>17.745770771999958</v>
      </c>
      <c r="I412" s="7">
        <v>3.8457707719999572</v>
      </c>
      <c r="J412" s="7">
        <v>9.6197252183999993</v>
      </c>
      <c r="K412" s="7">
        <v>4.2802747816000011</v>
      </c>
      <c r="L412" s="7">
        <v>19.638990451272445</v>
      </c>
      <c r="M412" s="7">
        <v>5.7389904512724446</v>
      </c>
    </row>
    <row r="413" spans="1:13" x14ac:dyDescent="0.45">
      <c r="A413" s="11">
        <v>28</v>
      </c>
      <c r="B413" s="19">
        <v>16</v>
      </c>
      <c r="D413" s="7">
        <v>14.153989027999989</v>
      </c>
      <c r="E413" s="7">
        <v>1.8460109720000109</v>
      </c>
      <c r="F413" s="7">
        <v>15.449694879999981</v>
      </c>
      <c r="G413" s="7">
        <v>0.55030512000001863</v>
      </c>
      <c r="H413" s="7">
        <v>20.598825236399954</v>
      </c>
      <c r="I413" s="7">
        <v>4.5988252363999536</v>
      </c>
      <c r="J413" s="7">
        <v>12.740623183199975</v>
      </c>
      <c r="K413" s="7">
        <v>3.2593768168000246</v>
      </c>
      <c r="L413" s="7">
        <v>22.661822420501821</v>
      </c>
      <c r="M413" s="7">
        <v>6.6618224205018208</v>
      </c>
    </row>
    <row r="414" spans="1:13" x14ac:dyDescent="0.45">
      <c r="A414" s="11">
        <v>29</v>
      </c>
      <c r="B414" s="18">
        <v>93</v>
      </c>
      <c r="D414" s="7">
        <v>80.823532137599997</v>
      </c>
      <c r="E414" s="7">
        <v>12.176467862400003</v>
      </c>
      <c r="F414" s="7">
        <v>97.116872070400021</v>
      </c>
      <c r="G414" s="7">
        <v>4.1168720704000208</v>
      </c>
      <c r="H414" s="7">
        <v>104.58601164819996</v>
      </c>
      <c r="I414" s="7">
        <v>11.586011648199957</v>
      </c>
      <c r="J414" s="7">
        <v>81.934533442799975</v>
      </c>
      <c r="K414" s="7">
        <v>11.065466557200025</v>
      </c>
      <c r="L414" s="7">
        <v>94.073781810456666</v>
      </c>
      <c r="M414" s="7">
        <v>1.0737818104566657</v>
      </c>
    </row>
    <row r="415" spans="1:13" x14ac:dyDescent="0.45">
      <c r="A415" s="13" t="s">
        <v>140</v>
      </c>
      <c r="B415" s="18">
        <v>24.2</v>
      </c>
      <c r="D415" s="7">
        <v>34.751069509599994</v>
      </c>
      <c r="E415" s="7">
        <v>10.551069509599994</v>
      </c>
      <c r="F415" s="7">
        <v>25.219946420799999</v>
      </c>
      <c r="G415" s="7">
        <v>1.0199464208000002</v>
      </c>
      <c r="H415" s="7">
        <v>17.890416544599972</v>
      </c>
      <c r="I415" s="7">
        <v>6.309583455400027</v>
      </c>
      <c r="J415" s="7">
        <v>33.988987234799964</v>
      </c>
      <c r="K415" s="7">
        <v>9.7889872347999649</v>
      </c>
      <c r="L415" s="7">
        <v>18.794718196997472</v>
      </c>
      <c r="M415" s="7">
        <v>5.4052818030025271</v>
      </c>
    </row>
    <row r="416" spans="1:13" x14ac:dyDescent="0.45">
      <c r="A416" s="13" t="s">
        <v>182</v>
      </c>
      <c r="B416" s="18">
        <v>11.3</v>
      </c>
      <c r="D416" s="7">
        <v>23.46690487839998</v>
      </c>
      <c r="E416" s="7">
        <v>12.166904878399979</v>
      </c>
      <c r="F416" s="7">
        <v>15.568086481599991</v>
      </c>
      <c r="G416" s="7">
        <v>4.2680864815999904</v>
      </c>
      <c r="H416" s="7">
        <v>9.0790853585999827</v>
      </c>
      <c r="I416" s="7">
        <v>2.220914641400018</v>
      </c>
      <c r="J416" s="7">
        <v>23.717487293999987</v>
      </c>
      <c r="K416" s="7">
        <v>12.417487293999987</v>
      </c>
      <c r="L416" s="7">
        <v>7.7615958152571025</v>
      </c>
      <c r="M416" s="7">
        <v>3.5384041847428982</v>
      </c>
    </row>
    <row r="417" spans="1:13" x14ac:dyDescent="0.45">
      <c r="A417" s="13" t="s">
        <v>185</v>
      </c>
      <c r="B417" s="18">
        <v>54.1</v>
      </c>
      <c r="D417" s="7">
        <v>44.798247707999998</v>
      </c>
      <c r="E417" s="7">
        <v>9.3017522920000033</v>
      </c>
      <c r="F417" s="7">
        <v>42.145638702400007</v>
      </c>
      <c r="G417" s="7">
        <v>11.954361297599995</v>
      </c>
      <c r="H417" s="7">
        <v>45.419047566799975</v>
      </c>
      <c r="I417" s="7">
        <v>8.6809524332000265</v>
      </c>
      <c r="J417" s="7">
        <v>47.531804595599979</v>
      </c>
      <c r="K417" s="7">
        <v>6.5681954044000221</v>
      </c>
      <c r="L417" s="7">
        <v>44.676167874234118</v>
      </c>
      <c r="M417" s="7">
        <v>9.4238321257658839</v>
      </c>
    </row>
    <row r="418" spans="1:13" x14ac:dyDescent="0.45">
      <c r="A418" s="13" t="s">
        <v>188</v>
      </c>
      <c r="B418" s="18">
        <v>61.8</v>
      </c>
      <c r="D418" s="7">
        <v>49.651943541599998</v>
      </c>
      <c r="E418" s="7">
        <v>12.148056458399999</v>
      </c>
      <c r="F418" s="7">
        <v>46.305077569599995</v>
      </c>
      <c r="G418" s="7">
        <v>15.494922430400003</v>
      </c>
      <c r="H418" s="7">
        <v>49.348947466599981</v>
      </c>
      <c r="I418" s="7">
        <v>12.451052533400016</v>
      </c>
      <c r="J418" s="7">
        <v>52.073301631199968</v>
      </c>
      <c r="K418" s="7">
        <v>9.7266983688000295</v>
      </c>
      <c r="L418" s="7">
        <v>50.148423639995848</v>
      </c>
      <c r="M418" s="7">
        <v>11.65157636000415</v>
      </c>
    </row>
    <row r="419" spans="1:13" x14ac:dyDescent="0.45">
      <c r="A419" s="13" t="s">
        <v>189</v>
      </c>
      <c r="B419" s="18">
        <v>-24.4</v>
      </c>
      <c r="D419" s="7">
        <v>-12.074522835199993</v>
      </c>
      <c r="E419" s="7">
        <v>12.325477164800006</v>
      </c>
      <c r="F419" s="7">
        <v>-29.19694705760001</v>
      </c>
      <c r="G419" s="7">
        <v>4.7969470576000113</v>
      </c>
      <c r="H419" s="7">
        <v>-27.904041583000048</v>
      </c>
      <c r="I419" s="7">
        <v>3.5040415830000491</v>
      </c>
      <c r="J419" s="7">
        <v>-8.5011894983999969</v>
      </c>
      <c r="K419" s="7">
        <v>15.898810501600002</v>
      </c>
      <c r="L419" s="7">
        <v>-31.191398504703567</v>
      </c>
      <c r="M419" s="7">
        <v>6.7913985047035688</v>
      </c>
    </row>
    <row r="420" spans="1:13" x14ac:dyDescent="0.45">
      <c r="A420" s="13" t="s">
        <v>190</v>
      </c>
      <c r="B420" s="18">
        <v>-21.8</v>
      </c>
      <c r="D420" s="7">
        <v>-0.88347779840000351</v>
      </c>
      <c r="E420" s="7">
        <v>20.916522201599996</v>
      </c>
      <c r="F420" s="7">
        <v>-21.386529171200003</v>
      </c>
      <c r="G420" s="7">
        <v>0.41347082879999775</v>
      </c>
      <c r="H420" s="7">
        <v>-19.591999205200025</v>
      </c>
      <c r="I420" s="7">
        <v>2.2080007947999754</v>
      </c>
      <c r="J420" s="7">
        <v>2.621813839199973</v>
      </c>
      <c r="K420" s="7">
        <v>24.421813839199974</v>
      </c>
      <c r="L420" s="7">
        <v>-22.235925689878787</v>
      </c>
      <c r="M420" s="7">
        <v>0.43592568987878622</v>
      </c>
    </row>
    <row r="421" spans="1:13" x14ac:dyDescent="0.45">
      <c r="A421" s="11" t="s">
        <v>193</v>
      </c>
      <c r="B421" s="18">
        <v>-181</v>
      </c>
      <c r="D421" s="7">
        <v>-59.190429209600026</v>
      </c>
      <c r="E421" s="7">
        <v>121.80957079039997</v>
      </c>
      <c r="F421" s="7">
        <v>-169.2897204416</v>
      </c>
      <c r="G421" s="7">
        <v>11.710279558400003</v>
      </c>
      <c r="H421" s="7">
        <v>-180.06720296679998</v>
      </c>
      <c r="I421" s="7">
        <v>0.93279703320001772</v>
      </c>
      <c r="J421" s="7">
        <v>-60.823837030800014</v>
      </c>
      <c r="K421" s="7">
        <v>120.17616296919999</v>
      </c>
      <c r="L421" s="7">
        <v>-119.80597578156448</v>
      </c>
      <c r="M421" s="7">
        <v>61.194024218435516</v>
      </c>
    </row>
    <row r="422" spans="1:13" x14ac:dyDescent="0.45">
      <c r="A422" s="11">
        <v>33</v>
      </c>
      <c r="B422" s="18">
        <v>-79</v>
      </c>
      <c r="D422" s="7">
        <v>-78.792929821599984</v>
      </c>
      <c r="E422" s="7">
        <v>0.2070701784000164</v>
      </c>
      <c r="F422" s="7">
        <v>-74.653784825600013</v>
      </c>
      <c r="G422" s="7">
        <v>4.3462151743999868</v>
      </c>
      <c r="H422" s="7">
        <v>-72.089518644600048</v>
      </c>
      <c r="I422" s="7">
        <v>6.910481355399952</v>
      </c>
      <c r="J422" s="7">
        <v>-78.430949636400044</v>
      </c>
      <c r="K422" s="7">
        <v>0.5690503635999562</v>
      </c>
      <c r="L422" s="7">
        <v>-90.314775370097024</v>
      </c>
      <c r="M422" s="7">
        <v>11.314775370097024</v>
      </c>
    </row>
    <row r="423" spans="1:13" x14ac:dyDescent="0.45">
      <c r="A423" s="11">
        <v>34</v>
      </c>
      <c r="B423" s="18">
        <v>-14</v>
      </c>
      <c r="D423" s="7">
        <v>-3.6383744823999988</v>
      </c>
      <c r="E423" s="7">
        <v>10.3616255176</v>
      </c>
      <c r="F423" s="7">
        <v>-11.174440524799984</v>
      </c>
      <c r="G423" s="7">
        <v>2.8255594752000164</v>
      </c>
      <c r="H423" s="7">
        <v>-9.9798556460000007</v>
      </c>
      <c r="I423" s="7">
        <v>4.0201443539999993</v>
      </c>
      <c r="J423" s="7">
        <v>-3.0061623972000344</v>
      </c>
      <c r="K423" s="7">
        <v>10.993837602799966</v>
      </c>
      <c r="L423" s="7">
        <v>-20.381433837231839</v>
      </c>
      <c r="M423" s="7">
        <v>6.3814338372318389</v>
      </c>
    </row>
    <row r="424" spans="1:13" x14ac:dyDescent="0.45">
      <c r="A424" s="11" t="s">
        <v>141</v>
      </c>
      <c r="B424" s="18">
        <v>38</v>
      </c>
      <c r="D424" s="7">
        <v>27.244552065599997</v>
      </c>
      <c r="E424" s="7">
        <v>10.755447934400003</v>
      </c>
      <c r="F424" s="7">
        <v>30.302523366400003</v>
      </c>
      <c r="G424" s="7">
        <v>7.6974766335999973</v>
      </c>
      <c r="H424" s="7">
        <v>36.344257492799997</v>
      </c>
      <c r="I424" s="7">
        <v>1.6557425072000029</v>
      </c>
      <c r="J424" s="7">
        <v>29.812183129199969</v>
      </c>
      <c r="K424" s="7">
        <v>8.187816870800031</v>
      </c>
      <c r="L424" s="7">
        <v>24.598123238964188</v>
      </c>
      <c r="M424" s="7">
        <v>13.401876761035812</v>
      </c>
    </row>
    <row r="425" spans="1:13" x14ac:dyDescent="0.45">
      <c r="A425" s="11" t="s">
        <v>194</v>
      </c>
      <c r="B425" s="18">
        <v>26</v>
      </c>
      <c r="D425" s="7">
        <v>12.629296957599983</v>
      </c>
      <c r="E425" s="7">
        <v>13.370703042400017</v>
      </c>
      <c r="F425" s="7">
        <v>13.679445995199995</v>
      </c>
      <c r="G425" s="7">
        <v>12.320554004800005</v>
      </c>
      <c r="H425" s="7">
        <v>20.774607059399976</v>
      </c>
      <c r="I425" s="7">
        <v>5.2253929406000239</v>
      </c>
      <c r="J425" s="7">
        <v>15.180877480799998</v>
      </c>
      <c r="K425" s="7">
        <v>10.819122519200002</v>
      </c>
      <c r="L425" s="7">
        <v>10.995658906927844</v>
      </c>
      <c r="M425" s="7">
        <v>15.004341093072156</v>
      </c>
    </row>
    <row r="426" spans="1:13" x14ac:dyDescent="0.45">
      <c r="A426" s="1" t="s">
        <v>172</v>
      </c>
      <c r="D426" s="7"/>
      <c r="E426" s="7">
        <f>AVERAGE(E378:E425)</f>
        <v>11.894137130833336</v>
      </c>
      <c r="F426" s="7"/>
      <c r="G426" s="7">
        <f>AVERAGE(G378:G425)</f>
        <v>7.0767394165666611</v>
      </c>
      <c r="H426" s="7"/>
      <c r="I426" s="7">
        <f>AVERAGE(I378:I425)</f>
        <v>10.33415476939583</v>
      </c>
      <c r="J426" s="7"/>
      <c r="K426" s="7">
        <f>AVERAGE(K378:K425)</f>
        <v>11.890541284233324</v>
      </c>
      <c r="L426" s="7"/>
      <c r="M426" s="7">
        <f>AVERAGE(M378:M425)</f>
        <v>8.2243648585145959</v>
      </c>
    </row>
    <row r="427" spans="1:13" x14ac:dyDescent="0.45">
      <c r="A427" s="1" t="s">
        <v>173</v>
      </c>
      <c r="E427" s="7">
        <f>SQRT(SUMSQ(E378:E425)/48)</f>
        <v>21.777697321247484</v>
      </c>
      <c r="F427" s="7"/>
      <c r="G427" s="7">
        <f>SQRT(SUMSQ(G378:G425)/48)</f>
        <v>9.9342669600345452</v>
      </c>
      <c r="H427" s="7"/>
      <c r="I427" s="7">
        <f>SQRT(SUMSQ(I378:I425)/48)</f>
        <v>16.257063377561341</v>
      </c>
      <c r="J427" s="7"/>
      <c r="K427" s="7">
        <f>SQRT(SUMSQ(K378:K425)/48)</f>
        <v>21.650948576541396</v>
      </c>
      <c r="L427" s="7"/>
      <c r="M427" s="7">
        <f>SQRT(SUMSQ(M378:M425)/48)</f>
        <v>12.284977570805971</v>
      </c>
    </row>
    <row r="428" spans="1:13" x14ac:dyDescent="0.45">
      <c r="A428" s="23" t="s">
        <v>252</v>
      </c>
      <c r="E428" s="7"/>
      <c r="F428" s="7"/>
      <c r="G428" s="7"/>
      <c r="H428" s="7"/>
      <c r="I428" s="7"/>
      <c r="J428" s="7"/>
      <c r="K428" s="7"/>
      <c r="L428" s="7"/>
      <c r="M428" s="7"/>
    </row>
    <row r="429" spans="1:13" x14ac:dyDescent="0.45">
      <c r="A429" t="s">
        <v>244</v>
      </c>
      <c r="E429" s="7"/>
      <c r="F429" s="7"/>
      <c r="G429" s="7"/>
      <c r="H429" s="7"/>
      <c r="I429" s="7"/>
      <c r="J429" s="7"/>
      <c r="K429" s="7"/>
      <c r="L429" s="7"/>
      <c r="M429" s="7"/>
    </row>
    <row r="430" spans="1:13" x14ac:dyDescent="0.45">
      <c r="A430" t="s">
        <v>124</v>
      </c>
      <c r="E430" s="7"/>
      <c r="F430" s="7"/>
      <c r="G430" s="7"/>
      <c r="H430" s="7"/>
      <c r="I430" s="7"/>
      <c r="J430" s="7"/>
      <c r="K430" s="7"/>
      <c r="L430" s="7"/>
      <c r="M430" s="7"/>
    </row>
    <row r="433" spans="1:12" x14ac:dyDescent="0.45">
      <c r="A433" s="1" t="s">
        <v>266</v>
      </c>
      <c r="H433" s="1"/>
      <c r="I433" s="7"/>
      <c r="J433" s="7"/>
      <c r="K433" s="7"/>
      <c r="L433" s="7"/>
    </row>
    <row r="434" spans="1:12" x14ac:dyDescent="0.45">
      <c r="A434" s="1" t="s">
        <v>127</v>
      </c>
      <c r="C434" s="1" t="s">
        <v>128</v>
      </c>
      <c r="D434" s="1" t="s">
        <v>128</v>
      </c>
      <c r="E434" s="1" t="s">
        <v>128</v>
      </c>
      <c r="F434" s="1" t="s">
        <v>128</v>
      </c>
      <c r="G434" s="1" t="s">
        <v>207</v>
      </c>
      <c r="I434" s="7"/>
      <c r="J434" s="7"/>
      <c r="K434" s="7"/>
      <c r="L434" s="7"/>
    </row>
    <row r="435" spans="1:12" x14ac:dyDescent="0.45">
      <c r="A435" s="2" t="s">
        <v>246</v>
      </c>
      <c r="C435" s="1" t="s">
        <v>202</v>
      </c>
      <c r="D435" s="1" t="s">
        <v>247</v>
      </c>
      <c r="E435" s="1" t="s">
        <v>2</v>
      </c>
      <c r="F435" s="1" t="s">
        <v>201</v>
      </c>
      <c r="G435" s="1" t="s">
        <v>207</v>
      </c>
    </row>
    <row r="436" spans="1:12" x14ac:dyDescent="0.45">
      <c r="A436" s="2" t="s">
        <v>204</v>
      </c>
      <c r="B436" s="1" t="s">
        <v>167</v>
      </c>
      <c r="C436" s="2" t="s">
        <v>4</v>
      </c>
      <c r="D436" s="1" t="s">
        <v>4</v>
      </c>
      <c r="E436" s="1" t="s">
        <v>4</v>
      </c>
      <c r="F436" s="1" t="s">
        <v>4</v>
      </c>
      <c r="G436" s="1" t="s">
        <v>4</v>
      </c>
    </row>
    <row r="437" spans="1:12" x14ac:dyDescent="0.45">
      <c r="A437" s="3" t="s">
        <v>7</v>
      </c>
      <c r="B437" s="7">
        <v>-238</v>
      </c>
      <c r="C437">
        <v>563.60640000000001</v>
      </c>
      <c r="D437">
        <v>556.68870000000004</v>
      </c>
      <c r="E437" s="5">
        <v>580.74659999999994</v>
      </c>
      <c r="F437">
        <v>572.49130000000002</v>
      </c>
      <c r="G437">
        <v>569.17970000000003</v>
      </c>
    </row>
    <row r="438" spans="1:12" x14ac:dyDescent="0.45">
      <c r="A438" s="3" t="s">
        <v>8</v>
      </c>
      <c r="B438" s="8">
        <v>-163.5</v>
      </c>
      <c r="C438">
        <v>487.87209999999999</v>
      </c>
      <c r="D438" s="5">
        <v>473.56270000000001</v>
      </c>
      <c r="E438" s="5">
        <v>491.13400000000001</v>
      </c>
      <c r="F438">
        <v>485.02749999999997</v>
      </c>
      <c r="G438">
        <v>482.005</v>
      </c>
    </row>
    <row r="439" spans="1:12" x14ac:dyDescent="0.45">
      <c r="A439" s="3" t="s">
        <v>9</v>
      </c>
      <c r="B439" s="8">
        <v>-98.5</v>
      </c>
      <c r="C439">
        <v>426.03719999999998</v>
      </c>
      <c r="D439">
        <v>407.99829999999997</v>
      </c>
      <c r="E439" s="5">
        <v>420.83589999999998</v>
      </c>
      <c r="F439">
        <v>416.14850000000001</v>
      </c>
      <c r="G439">
        <v>414.18700000000001</v>
      </c>
    </row>
    <row r="440" spans="1:12" x14ac:dyDescent="0.45">
      <c r="A440" s="3" t="s">
        <v>10</v>
      </c>
      <c r="B440" s="7">
        <v>-61.58</v>
      </c>
      <c r="C440">
        <v>388.31209999999999</v>
      </c>
      <c r="D440">
        <v>370.9853</v>
      </c>
      <c r="E440" s="5">
        <v>381.70859999999999</v>
      </c>
      <c r="F440">
        <v>376.60270000000003</v>
      </c>
      <c r="G440">
        <v>375.14269999999999</v>
      </c>
    </row>
    <row r="441" spans="1:12" x14ac:dyDescent="0.45">
      <c r="A441" s="3" t="s">
        <v>11</v>
      </c>
      <c r="B441" s="7">
        <v>-5.28</v>
      </c>
      <c r="C441">
        <v>339.0342</v>
      </c>
      <c r="D441" s="5">
        <v>314.02999999999997</v>
      </c>
      <c r="E441" s="5">
        <v>321.27319999999997</v>
      </c>
      <c r="F441" s="5">
        <v>317.113</v>
      </c>
      <c r="G441">
        <v>317.15429999999998</v>
      </c>
    </row>
    <row r="442" spans="1:12" x14ac:dyDescent="0.45">
      <c r="A442" s="3" t="s">
        <v>12</v>
      </c>
      <c r="B442" s="7">
        <v>133.30000000000001</v>
      </c>
      <c r="C442">
        <v>179.49590000000001</v>
      </c>
      <c r="D442">
        <v>147.93729999999999</v>
      </c>
      <c r="E442" s="5">
        <v>145.94159999999999</v>
      </c>
      <c r="F442">
        <v>140.06479999999999</v>
      </c>
      <c r="G442">
        <v>135.82910000000001</v>
      </c>
    </row>
    <row r="443" spans="1:12" x14ac:dyDescent="0.45">
      <c r="A443" s="3" t="s">
        <v>26</v>
      </c>
      <c r="C443">
        <v>185.52869999999999</v>
      </c>
      <c r="D443">
        <v>153.62909999999999</v>
      </c>
      <c r="E443" s="5">
        <v>151.05410000000001</v>
      </c>
      <c r="F443">
        <v>145.50380000000001</v>
      </c>
      <c r="G443">
        <v>143.29230000000001</v>
      </c>
    </row>
    <row r="444" spans="1:12" x14ac:dyDescent="0.45">
      <c r="A444" s="3" t="s">
        <v>27</v>
      </c>
      <c r="C444">
        <v>217.41669999999999</v>
      </c>
      <c r="D444">
        <v>186.59729999999999</v>
      </c>
      <c r="E444" s="5">
        <v>182.90620000000001</v>
      </c>
      <c r="F444">
        <v>177.14840000000001</v>
      </c>
      <c r="G444">
        <v>174.81569999999999</v>
      </c>
    </row>
    <row r="445" spans="1:12" x14ac:dyDescent="0.45">
      <c r="A445" s="3" t="s">
        <v>28</v>
      </c>
      <c r="C445">
        <v>160.16829999999999</v>
      </c>
      <c r="D445">
        <v>127.5436</v>
      </c>
      <c r="E445" s="5">
        <v>124.73779999999999</v>
      </c>
      <c r="F445">
        <v>118.9926</v>
      </c>
      <c r="G445">
        <v>116.2499</v>
      </c>
    </row>
    <row r="446" spans="1:12" x14ac:dyDescent="0.45">
      <c r="A446" s="3" t="s">
        <v>131</v>
      </c>
      <c r="B446" s="7">
        <v>141.41</v>
      </c>
      <c r="C446" s="5">
        <v>189.6671470298466</v>
      </c>
      <c r="D446" s="5">
        <v>157.9104668705765</v>
      </c>
      <c r="E446" s="5">
        <v>155.16782303416213</v>
      </c>
      <c r="F446" s="5">
        <v>149.58325764736688</v>
      </c>
      <c r="G446" s="5">
        <v>146.14512286516322</v>
      </c>
      <c r="J446" s="5"/>
    </row>
    <row r="447" spans="1:12" x14ac:dyDescent="0.45">
      <c r="A447" s="3" t="s">
        <v>132</v>
      </c>
      <c r="B447" s="7">
        <v>219.79</v>
      </c>
      <c r="C447" s="5">
        <v>99.326999999999998</v>
      </c>
      <c r="D447">
        <v>56.3322</v>
      </c>
      <c r="E447" s="5">
        <v>62.695999999999998</v>
      </c>
      <c r="F447">
        <v>59.593499999999999</v>
      </c>
      <c r="G447">
        <v>59.593499999999999</v>
      </c>
    </row>
    <row r="448" spans="1:12" x14ac:dyDescent="0.45">
      <c r="A448" s="3" t="s">
        <v>13</v>
      </c>
      <c r="B448">
        <v>0</v>
      </c>
      <c r="C448">
        <v>333.18209999999999</v>
      </c>
      <c r="D448">
        <v>305.30259999999998</v>
      </c>
      <c r="E448" s="5">
        <v>300.99189999999999</v>
      </c>
      <c r="F448">
        <v>296.92930000000001</v>
      </c>
      <c r="G448">
        <v>295.40039999999999</v>
      </c>
    </row>
    <row r="449" spans="1:7" x14ac:dyDescent="0.45">
      <c r="A449" t="s">
        <v>24</v>
      </c>
      <c r="B449">
        <v>-105.3</v>
      </c>
      <c r="C449" s="5">
        <v>428.47280000000001</v>
      </c>
      <c r="D449">
        <v>435.22710000000001</v>
      </c>
      <c r="E449" s="5">
        <v>438.41649999999998</v>
      </c>
      <c r="F449">
        <v>432.43150000000003</v>
      </c>
      <c r="G449" s="5">
        <v>431.99209999999999</v>
      </c>
    </row>
    <row r="450" spans="1:7" x14ac:dyDescent="0.45">
      <c r="A450" t="s">
        <v>71</v>
      </c>
      <c r="B450" s="9">
        <v>-28</v>
      </c>
      <c r="C450" s="5">
        <v>353.6712</v>
      </c>
      <c r="D450">
        <v>330.88010000000003</v>
      </c>
      <c r="E450" s="5">
        <v>322.36590000000001</v>
      </c>
      <c r="F450">
        <v>315.85359999999997</v>
      </c>
      <c r="G450" s="5">
        <v>318.24950000000001</v>
      </c>
    </row>
    <row r="451" spans="1:7" x14ac:dyDescent="0.45">
      <c r="A451" t="s">
        <v>69</v>
      </c>
      <c r="B451">
        <v>-18.100000000000001</v>
      </c>
      <c r="C451" s="5">
        <v>353.82560000000001</v>
      </c>
      <c r="D451">
        <v>328.52960000000002</v>
      </c>
      <c r="E451" s="5">
        <v>323.35000000000002</v>
      </c>
      <c r="F451">
        <v>318.31599999999997</v>
      </c>
      <c r="G451" s="5">
        <v>318.88369999999998</v>
      </c>
    </row>
    <row r="452" spans="1:7" x14ac:dyDescent="0.45">
      <c r="A452" t="s">
        <v>30</v>
      </c>
      <c r="C452" s="5">
        <v>334.07479999999998</v>
      </c>
      <c r="D452">
        <v>308.88569999999999</v>
      </c>
      <c r="E452" s="5">
        <v>302.04140000000001</v>
      </c>
      <c r="F452">
        <v>297.29050000000001</v>
      </c>
      <c r="G452" s="5">
        <v>297.76209999999998</v>
      </c>
    </row>
    <row r="453" spans="1:7" x14ac:dyDescent="0.45">
      <c r="A453" t="s">
        <v>31</v>
      </c>
      <c r="C453" s="5">
        <v>325.40269999999998</v>
      </c>
      <c r="D453">
        <v>299.86439999999999</v>
      </c>
      <c r="E453" s="5">
        <v>293.5573</v>
      </c>
      <c r="F453">
        <v>289.1044</v>
      </c>
      <c r="G453" s="5">
        <v>290.67140000000001</v>
      </c>
    </row>
    <row r="454" spans="1:7" x14ac:dyDescent="0.45">
      <c r="A454" t="s">
        <v>29</v>
      </c>
      <c r="B454">
        <v>1.9</v>
      </c>
      <c r="C454" s="5">
        <f>G79*C452+G80*C453</f>
        <v>334.06932016018442</v>
      </c>
      <c r="D454" s="5">
        <v>308.87999950312746</v>
      </c>
      <c r="E454" s="5">
        <v>302.03603895607995</v>
      </c>
      <c r="F454" s="5">
        <v>297.28532726021217</v>
      </c>
      <c r="G454" s="5">
        <v>297.74413429477625</v>
      </c>
    </row>
    <row r="455" spans="1:7" x14ac:dyDescent="0.45">
      <c r="A455" t="s">
        <v>38</v>
      </c>
      <c r="C455" s="5">
        <v>331.22730000000001</v>
      </c>
      <c r="D455">
        <v>307.41129999999998</v>
      </c>
      <c r="E455" s="5">
        <v>299.13690000000003</v>
      </c>
      <c r="F455">
        <v>295.1438</v>
      </c>
      <c r="G455" s="5">
        <v>294.67770000000002</v>
      </c>
    </row>
    <row r="456" spans="1:7" x14ac:dyDescent="0.45">
      <c r="A456" t="s">
        <v>39</v>
      </c>
      <c r="C456" s="5">
        <v>329.40199999999999</v>
      </c>
      <c r="D456">
        <v>306.7765</v>
      </c>
      <c r="E456" s="5">
        <v>298.81869999999998</v>
      </c>
      <c r="F456">
        <v>294.9932</v>
      </c>
      <c r="G456" s="5">
        <v>294.50299999999999</v>
      </c>
    </row>
    <row r="457" spans="1:7" x14ac:dyDescent="0.45">
      <c r="A457" t="s">
        <v>40</v>
      </c>
      <c r="C457" s="5">
        <v>329.55</v>
      </c>
      <c r="D457">
        <v>306.92189999999999</v>
      </c>
      <c r="E457" s="5">
        <v>298.92439999999999</v>
      </c>
      <c r="F457">
        <v>295.09550000000002</v>
      </c>
      <c r="G457" s="5">
        <v>294.41289999999998</v>
      </c>
    </row>
    <row r="458" spans="1:7" x14ac:dyDescent="0.45">
      <c r="A458" t="s">
        <v>41</v>
      </c>
      <c r="C458" s="5">
        <v>331.15069999999997</v>
      </c>
      <c r="D458">
        <v>307.33550000000002</v>
      </c>
      <c r="E458" s="5">
        <v>299.05340000000001</v>
      </c>
      <c r="F458">
        <v>295.06180000000001</v>
      </c>
      <c r="G458" s="5">
        <v>294.71390000000002</v>
      </c>
    </row>
    <row r="459" spans="1:7" x14ac:dyDescent="0.45">
      <c r="A459" t="s">
        <v>42</v>
      </c>
      <c r="B459">
        <v>4.54</v>
      </c>
      <c r="C459" s="5">
        <v>329.58833598444232</v>
      </c>
      <c r="D459" s="5">
        <v>306.88792246980711</v>
      </c>
      <c r="E459" s="5">
        <v>298.89003387156419</v>
      </c>
      <c r="F459" s="5">
        <v>295.05247593430397</v>
      </c>
      <c r="G459" s="5">
        <v>294.4981351009655</v>
      </c>
    </row>
    <row r="460" spans="1:7" x14ac:dyDescent="0.45">
      <c r="A460" t="s">
        <v>70</v>
      </c>
      <c r="B460">
        <v>6.4</v>
      </c>
      <c r="C460" s="5">
        <v>338.2808</v>
      </c>
      <c r="D460">
        <v>310.62349999999998</v>
      </c>
      <c r="E460" s="5">
        <v>308.9085</v>
      </c>
      <c r="F460">
        <v>304.50779999999997</v>
      </c>
      <c r="G460" s="5">
        <v>307.59339999999997</v>
      </c>
    </row>
    <row r="461" spans="1:7" x14ac:dyDescent="0.45">
      <c r="A461" t="s">
        <v>72</v>
      </c>
      <c r="C461" s="5">
        <v>325.7824</v>
      </c>
      <c r="D461">
        <v>303.0401</v>
      </c>
      <c r="E461" s="5">
        <v>295.25119999999998</v>
      </c>
      <c r="F461" s="5">
        <v>291.596</v>
      </c>
      <c r="G461" s="5">
        <v>291.4923</v>
      </c>
    </row>
    <row r="462" spans="1:7" x14ac:dyDescent="0.45">
      <c r="A462" t="s">
        <v>73</v>
      </c>
      <c r="C462" s="5">
        <v>326.66250000000002</v>
      </c>
      <c r="D462">
        <v>302.21379999999999</v>
      </c>
      <c r="E462" s="5">
        <v>294.37430000000001</v>
      </c>
      <c r="F462">
        <v>290.85230000000001</v>
      </c>
      <c r="G462" s="5">
        <v>290.38799999999998</v>
      </c>
    </row>
    <row r="463" spans="1:7" x14ac:dyDescent="0.45">
      <c r="A463" t="s">
        <v>74</v>
      </c>
      <c r="C463" s="5">
        <v>324.87950000000001</v>
      </c>
      <c r="D463">
        <v>300.6961</v>
      </c>
      <c r="E463" s="5">
        <v>293.15989999999999</v>
      </c>
      <c r="F463">
        <v>289.7158</v>
      </c>
      <c r="G463" s="5">
        <v>289.31020000000001</v>
      </c>
    </row>
    <row r="464" spans="1:7" x14ac:dyDescent="0.45">
      <c r="A464" t="s">
        <v>75</v>
      </c>
      <c r="B464">
        <v>11.3</v>
      </c>
      <c r="C464" s="5">
        <v>325.72270169307723</v>
      </c>
      <c r="D464" s="5">
        <v>302.64482886429931</v>
      </c>
      <c r="E464" s="5">
        <v>294.887753521364</v>
      </c>
      <c r="F464" s="5">
        <v>291.27269174481853</v>
      </c>
      <c r="G464" s="5">
        <v>290.92572892736638</v>
      </c>
    </row>
    <row r="465" spans="1:7" x14ac:dyDescent="0.45">
      <c r="A465" t="s">
        <v>77</v>
      </c>
      <c r="B465">
        <v>23.17</v>
      </c>
      <c r="C465" s="5">
        <v>320.70620000000002</v>
      </c>
      <c r="D465">
        <v>296.72030000000001</v>
      </c>
      <c r="E465" s="5">
        <v>295.18720000000002</v>
      </c>
      <c r="F465">
        <v>289.41640000000001</v>
      </c>
      <c r="G465" s="5">
        <v>289.21030000000002</v>
      </c>
    </row>
    <row r="466" spans="1:7" x14ac:dyDescent="0.45">
      <c r="A466" t="s">
        <v>79</v>
      </c>
      <c r="B466">
        <v>25.1</v>
      </c>
      <c r="C466" s="5">
        <v>309.97949999999997</v>
      </c>
      <c r="D466">
        <v>289.5095</v>
      </c>
      <c r="E466" s="5">
        <v>291.77359999999999</v>
      </c>
      <c r="F466">
        <v>287.2706</v>
      </c>
      <c r="G466" s="5">
        <v>286.63170000000002</v>
      </c>
    </row>
    <row r="467" spans="1:7" x14ac:dyDescent="0.45">
      <c r="A467" t="s">
        <v>46</v>
      </c>
      <c r="C467" s="5">
        <v>311.68459999999999</v>
      </c>
      <c r="D467">
        <v>283.32560000000001</v>
      </c>
      <c r="E467" s="5">
        <v>277.22039999999998</v>
      </c>
      <c r="F467">
        <v>272.4588</v>
      </c>
      <c r="G467" s="5">
        <v>273.40499999999997</v>
      </c>
    </row>
    <row r="468" spans="1:7" x14ac:dyDescent="0.45">
      <c r="A468" t="s">
        <v>48</v>
      </c>
      <c r="C468" s="5">
        <v>306.61</v>
      </c>
      <c r="D468">
        <v>278.38139999999999</v>
      </c>
      <c r="E468" s="5">
        <v>272.53440000000001</v>
      </c>
      <c r="F468">
        <v>267.78250000000003</v>
      </c>
      <c r="G468" s="5">
        <v>267.44720000000001</v>
      </c>
    </row>
    <row r="469" spans="1:7" x14ac:dyDescent="0.45">
      <c r="A469" t="s">
        <v>47</v>
      </c>
      <c r="C469" s="5">
        <v>311.7389</v>
      </c>
      <c r="D469">
        <v>283.36239999999998</v>
      </c>
      <c r="E469" s="5">
        <v>277.2758</v>
      </c>
      <c r="F469" s="5">
        <v>272.50700000000001</v>
      </c>
      <c r="G469" s="5">
        <v>273.52260000000001</v>
      </c>
    </row>
    <row r="470" spans="1:7" x14ac:dyDescent="0.45">
      <c r="A470" t="s">
        <v>45</v>
      </c>
      <c r="B470">
        <v>28.61</v>
      </c>
      <c r="C470" s="5">
        <v>306.88096380139729</v>
      </c>
      <c r="D470" s="5">
        <v>278.64503594350452</v>
      </c>
      <c r="E470" s="5">
        <v>272.78473325514432</v>
      </c>
      <c r="F470" s="5">
        <v>268.03215447964226</v>
      </c>
      <c r="G470" s="5">
        <v>268.48824785972221</v>
      </c>
    </row>
    <row r="471" spans="1:7" x14ac:dyDescent="0.45">
      <c r="A471" t="s">
        <v>22</v>
      </c>
      <c r="B471" s="7">
        <v>29.1</v>
      </c>
      <c r="C471" s="5">
        <v>314.91649999999998</v>
      </c>
      <c r="D471">
        <v>286.71820000000002</v>
      </c>
      <c r="E471" s="5">
        <v>285.32839999999999</v>
      </c>
      <c r="F471">
        <v>281.13670000000002</v>
      </c>
      <c r="G471" s="5">
        <v>279.81330000000003</v>
      </c>
    </row>
    <row r="472" spans="1:7" x14ac:dyDescent="0.45">
      <c r="A472" t="s">
        <v>51</v>
      </c>
      <c r="B472" s="7"/>
      <c r="C472" s="5">
        <v>302.54509999999999</v>
      </c>
      <c r="D472">
        <v>274.22629999999998</v>
      </c>
      <c r="E472" s="5">
        <v>268.75279999999998</v>
      </c>
      <c r="F472">
        <v>264.18060000000003</v>
      </c>
      <c r="G472" s="5">
        <v>264.18799999999999</v>
      </c>
    </row>
    <row r="473" spans="1:7" x14ac:dyDescent="0.45">
      <c r="A473" t="s">
        <v>52</v>
      </c>
      <c r="B473" s="7"/>
      <c r="C473" s="5">
        <v>302.25240000000002</v>
      </c>
      <c r="D473">
        <v>273.40969999999999</v>
      </c>
      <c r="E473" s="5">
        <v>268.24779999999998</v>
      </c>
      <c r="F473">
        <v>263.8064</v>
      </c>
      <c r="G473" s="5">
        <v>263.9237</v>
      </c>
    </row>
    <row r="474" spans="1:7" x14ac:dyDescent="0.45">
      <c r="A474" t="s">
        <v>53</v>
      </c>
      <c r="B474" s="7"/>
      <c r="C474" s="5">
        <v>308.78160000000003</v>
      </c>
      <c r="D474">
        <v>280.1397</v>
      </c>
      <c r="E474" s="5">
        <v>274.4665</v>
      </c>
      <c r="F474">
        <v>269.89890000000003</v>
      </c>
      <c r="G474" s="5">
        <v>269.89460000000003</v>
      </c>
    </row>
    <row r="475" spans="1:7" x14ac:dyDescent="0.45">
      <c r="A475" t="s">
        <v>50</v>
      </c>
      <c r="B475">
        <v>32.299999999999997</v>
      </c>
      <c r="C475" s="5">
        <v>302.98281858974008</v>
      </c>
      <c r="D475" s="5">
        <v>274.60855965714728</v>
      </c>
      <c r="E475" s="5">
        <v>269.13942249482761</v>
      </c>
      <c r="F475" s="5">
        <v>264.57551271077892</v>
      </c>
      <c r="G475" s="5">
        <v>264.43041981324814</v>
      </c>
    </row>
    <row r="476" spans="1:7" x14ac:dyDescent="0.45">
      <c r="A476" t="s">
        <v>23</v>
      </c>
      <c r="B476">
        <v>38.79</v>
      </c>
      <c r="C476" s="5">
        <v>309.7011</v>
      </c>
      <c r="D476">
        <v>281.22789999999998</v>
      </c>
      <c r="E476" s="5">
        <v>279.72649999999999</v>
      </c>
      <c r="F476">
        <v>275.60879999999997</v>
      </c>
      <c r="G476" s="5">
        <v>275.39620000000002</v>
      </c>
    </row>
    <row r="477" spans="1:7" x14ac:dyDescent="0.45">
      <c r="A477" t="s">
        <v>56</v>
      </c>
      <c r="C477" s="5">
        <v>291.3956</v>
      </c>
      <c r="D477">
        <v>261.27449999999999</v>
      </c>
      <c r="E477" s="5">
        <v>256.81670000000003</v>
      </c>
      <c r="F477">
        <v>252.21539999999999</v>
      </c>
      <c r="G477" s="5">
        <v>252.0788</v>
      </c>
    </row>
    <row r="478" spans="1:7" x14ac:dyDescent="0.45">
      <c r="A478" t="s">
        <v>57</v>
      </c>
      <c r="C478" s="5">
        <v>294.06619999999998</v>
      </c>
      <c r="D478">
        <v>264.05489999999998</v>
      </c>
      <c r="E478" s="5">
        <v>259.42540000000002</v>
      </c>
      <c r="F478">
        <v>254.76519999999999</v>
      </c>
      <c r="G478" s="5">
        <v>254.5539</v>
      </c>
    </row>
    <row r="479" spans="1:7" x14ac:dyDescent="0.45">
      <c r="A479" t="s">
        <v>55</v>
      </c>
      <c r="B479">
        <v>50.3</v>
      </c>
      <c r="C479" s="5">
        <v>291.42196191759081</v>
      </c>
      <c r="D479" s="5">
        <v>261.30194577086399</v>
      </c>
      <c r="E479" s="5">
        <v>256.84245089284019</v>
      </c>
      <c r="F479" s="5">
        <v>252.24056948156704</v>
      </c>
      <c r="G479" s="5">
        <v>252.11444656240977</v>
      </c>
    </row>
    <row r="480" spans="1:7" x14ac:dyDescent="0.45">
      <c r="A480" s="23" t="s">
        <v>245</v>
      </c>
    </row>
    <row r="481" spans="1:4" x14ac:dyDescent="0.45">
      <c r="A481" t="s">
        <v>248</v>
      </c>
    </row>
    <row r="482" spans="1:4" x14ac:dyDescent="0.45">
      <c r="A482" t="s">
        <v>249</v>
      </c>
    </row>
    <row r="485" spans="1:4" x14ac:dyDescent="0.45">
      <c r="A485" s="1" t="s">
        <v>250</v>
      </c>
    </row>
    <row r="486" spans="1:4" x14ac:dyDescent="0.45">
      <c r="A486" s="1"/>
      <c r="B486" s="1" t="s">
        <v>20</v>
      </c>
      <c r="C486" s="1" t="s">
        <v>33</v>
      </c>
    </row>
    <row r="487" spans="1:4" x14ac:dyDescent="0.45">
      <c r="A487" s="1" t="s">
        <v>127</v>
      </c>
      <c r="B487" s="1" t="s">
        <v>207</v>
      </c>
      <c r="C487" s="1" t="s">
        <v>34</v>
      </c>
      <c r="D487" s="1" t="s">
        <v>126</v>
      </c>
    </row>
    <row r="488" spans="1:4" x14ac:dyDescent="0.45">
      <c r="A488" s="1" t="s">
        <v>135</v>
      </c>
      <c r="B488" s="1" t="s">
        <v>35</v>
      </c>
    </row>
    <row r="489" spans="1:4" x14ac:dyDescent="0.45">
      <c r="A489" t="s">
        <v>25</v>
      </c>
    </row>
    <row r="490" spans="1:4" x14ac:dyDescent="0.45">
      <c r="A490" t="s">
        <v>17</v>
      </c>
      <c r="B490">
        <v>-686.58574599999997</v>
      </c>
      <c r="C490" s="10">
        <v>0</v>
      </c>
      <c r="D490" s="5">
        <v>0.85505080287537871</v>
      </c>
    </row>
    <row r="491" spans="1:4" x14ac:dyDescent="0.45">
      <c r="A491" t="s">
        <v>18</v>
      </c>
      <c r="B491">
        <v>-686.58385699999997</v>
      </c>
      <c r="C491" s="5">
        <v>1.1853654455035019</v>
      </c>
      <c r="D491" s="5">
        <v>0.1156408182503454</v>
      </c>
    </row>
    <row r="492" spans="1:4" x14ac:dyDescent="0.45">
      <c r="A492" t="s">
        <v>19</v>
      </c>
      <c r="B492">
        <v>-686.58256100000006</v>
      </c>
      <c r="C492" s="5">
        <v>1.9986177574477453</v>
      </c>
      <c r="D492" s="5">
        <v>2.9308378874275853E-2</v>
      </c>
    </row>
    <row r="493" spans="1:4" x14ac:dyDescent="0.45">
      <c r="A493" t="s">
        <v>32</v>
      </c>
      <c r="C493" s="5"/>
      <c r="D493" s="5"/>
    </row>
    <row r="494" spans="1:4" x14ac:dyDescent="0.45">
      <c r="A494" t="s">
        <v>17</v>
      </c>
      <c r="B494">
        <v>-1226.03242</v>
      </c>
      <c r="C494" s="10">
        <v>0</v>
      </c>
      <c r="D494" s="5">
        <v>0.99746630019268434</v>
      </c>
    </row>
    <row r="495" spans="1:4" x14ac:dyDescent="0.45">
      <c r="A495" t="s">
        <v>18</v>
      </c>
      <c r="B495">
        <v>-1226.0267779999999</v>
      </c>
      <c r="C495" s="5">
        <v>3.5404085990501133</v>
      </c>
      <c r="D495" s="5">
        <v>2.5336998073155715E-3</v>
      </c>
    </row>
    <row r="496" spans="1:4" x14ac:dyDescent="0.45">
      <c r="A496" t="s">
        <v>43</v>
      </c>
      <c r="C496" s="5"/>
      <c r="D496" s="5"/>
    </row>
    <row r="497" spans="1:4" x14ac:dyDescent="0.45">
      <c r="A497" t="s">
        <v>17</v>
      </c>
      <c r="B497">
        <v>-804.47421499999996</v>
      </c>
      <c r="C497" s="5">
        <v>1.3121223645401694</v>
      </c>
      <c r="D497" s="5">
        <v>5.7923318709213932E-2</v>
      </c>
    </row>
    <row r="498" spans="1:4" x14ac:dyDescent="0.45">
      <c r="A498" t="s">
        <v>18</v>
      </c>
      <c r="B498">
        <v>-804.47630600000002</v>
      </c>
      <c r="C498" s="10">
        <v>0</v>
      </c>
      <c r="D498" s="5">
        <v>0.53045416705455195</v>
      </c>
    </row>
    <row r="499" spans="1:4" x14ac:dyDescent="0.45">
      <c r="A499" t="s">
        <v>19</v>
      </c>
      <c r="B499">
        <v>-804.47588099999996</v>
      </c>
      <c r="C499" s="5">
        <v>0.26669153754006431</v>
      </c>
      <c r="D499" s="5">
        <v>0.33819033576531582</v>
      </c>
    </row>
    <row r="500" spans="1:4" x14ac:dyDescent="0.45">
      <c r="A500" t="s">
        <v>44</v>
      </c>
      <c r="B500">
        <v>-804.47443899999996</v>
      </c>
      <c r="C500" s="5">
        <v>1.1715602365383566</v>
      </c>
      <c r="D500" s="5">
        <v>7.3432178470918166E-2</v>
      </c>
    </row>
    <row r="501" spans="1:4" x14ac:dyDescent="0.45">
      <c r="A501" t="s">
        <v>80</v>
      </c>
      <c r="C501" s="5"/>
      <c r="D501" s="5"/>
    </row>
    <row r="502" spans="1:4" x14ac:dyDescent="0.45">
      <c r="A502" t="s">
        <v>17</v>
      </c>
      <c r="B502">
        <v>-647.33560599999998</v>
      </c>
      <c r="C502" s="10">
        <v>0</v>
      </c>
      <c r="D502" s="5">
        <v>0.69876616961303639</v>
      </c>
    </row>
    <row r="503" spans="1:4" x14ac:dyDescent="0.45">
      <c r="A503" t="s">
        <v>18</v>
      </c>
      <c r="B503">
        <v>-647.33360800000003</v>
      </c>
      <c r="C503" s="5">
        <v>1.2537639809734913</v>
      </c>
      <c r="D503" s="5">
        <v>8.4200471937040167E-2</v>
      </c>
    </row>
    <row r="504" spans="1:4" x14ac:dyDescent="0.45">
      <c r="A504" t="s">
        <v>19</v>
      </c>
      <c r="B504">
        <v>-647.33450200000004</v>
      </c>
      <c r="C504" s="5">
        <v>0.69277048796307239</v>
      </c>
      <c r="D504" s="5">
        <v>0.21703335844992352</v>
      </c>
    </row>
    <row r="505" spans="1:4" x14ac:dyDescent="0.45">
      <c r="A505" t="s">
        <v>49</v>
      </c>
      <c r="C505" s="5"/>
      <c r="D505" s="5"/>
    </row>
    <row r="506" spans="1:4" x14ac:dyDescent="0.45">
      <c r="A506" t="s">
        <v>17</v>
      </c>
      <c r="B506">
        <v>-843.77163700000006</v>
      </c>
      <c r="C506" s="5">
        <v>1.5267306134977126</v>
      </c>
      <c r="D506" s="5">
        <v>6.2896497407367455E-2</v>
      </c>
    </row>
    <row r="507" spans="1:4" x14ac:dyDescent="0.45">
      <c r="A507" t="s">
        <v>18</v>
      </c>
      <c r="B507">
        <v>-843.77407000000005</v>
      </c>
      <c r="C507" s="10">
        <v>0</v>
      </c>
      <c r="D507" s="5">
        <v>0.82742790798675425</v>
      </c>
    </row>
    <row r="508" spans="1:4" x14ac:dyDescent="0.45">
      <c r="A508" t="s">
        <v>19</v>
      </c>
      <c r="B508">
        <v>-843.77216199999998</v>
      </c>
      <c r="C508" s="5">
        <v>1.1972881260447397</v>
      </c>
      <c r="D508" s="5">
        <v>0.10967559460587838</v>
      </c>
    </row>
    <row r="509" spans="1:4" x14ac:dyDescent="0.45">
      <c r="A509" t="s">
        <v>54</v>
      </c>
      <c r="C509" s="5"/>
      <c r="D509" s="5"/>
    </row>
    <row r="510" spans="1:4" x14ac:dyDescent="0.45">
      <c r="A510" t="s">
        <v>17</v>
      </c>
      <c r="B510">
        <v>-686.63432499999999</v>
      </c>
      <c r="C510" s="10">
        <v>0</v>
      </c>
      <c r="D510" s="5">
        <v>0.88738801257943589</v>
      </c>
    </row>
    <row r="511" spans="1:4" x14ac:dyDescent="0.45">
      <c r="A511" t="s">
        <v>18</v>
      </c>
      <c r="B511">
        <v>-686.63188600000001</v>
      </c>
      <c r="C511" s="5">
        <v>1.5304956704882067</v>
      </c>
      <c r="D511" s="5">
        <v>6.7027040172500579E-2</v>
      </c>
    </row>
    <row r="512" spans="1:4" x14ac:dyDescent="0.45">
      <c r="A512" t="s">
        <v>19</v>
      </c>
      <c r="B512">
        <v>-686.63152200000002</v>
      </c>
      <c r="C512" s="5">
        <v>1.7589091284822347</v>
      </c>
      <c r="D512" s="5">
        <v>4.5584947248063452E-2</v>
      </c>
    </row>
    <row r="513" spans="1:7" x14ac:dyDescent="0.45">
      <c r="A513" t="s">
        <v>58</v>
      </c>
      <c r="C513" s="5"/>
      <c r="D513" s="5"/>
    </row>
    <row r="514" spans="1:7" x14ac:dyDescent="0.45">
      <c r="A514" t="s">
        <v>17</v>
      </c>
      <c r="B514">
        <v>-650.71162600000002</v>
      </c>
      <c r="C514" s="10">
        <v>0</v>
      </c>
      <c r="D514" s="5">
        <v>0.98559793042311072</v>
      </c>
    </row>
    <row r="515" spans="1:7" x14ac:dyDescent="0.45">
      <c r="A515" t="s">
        <v>18</v>
      </c>
      <c r="B515">
        <v>-650.70763599999998</v>
      </c>
      <c r="C515" s="5">
        <v>2.5037629050278283</v>
      </c>
      <c r="D515" s="5">
        <v>1.4402069576889409E-2</v>
      </c>
    </row>
    <row r="516" spans="1:7" x14ac:dyDescent="0.45">
      <c r="A516" t="s">
        <v>68</v>
      </c>
      <c r="D516" s="5"/>
    </row>
    <row r="517" spans="1:7" x14ac:dyDescent="0.45">
      <c r="A517" t="s">
        <v>60</v>
      </c>
      <c r="C517">
        <v>1.9872000000000001</v>
      </c>
    </row>
    <row r="518" spans="1:7" x14ac:dyDescent="0.45">
      <c r="A518" t="s">
        <v>59</v>
      </c>
      <c r="C518">
        <v>627.5095</v>
      </c>
    </row>
    <row r="521" spans="1:7" x14ac:dyDescent="0.45">
      <c r="A521" s="1" t="s">
        <v>267</v>
      </c>
    </row>
    <row r="522" spans="1:7" x14ac:dyDescent="0.45">
      <c r="A522" s="1" t="s">
        <v>127</v>
      </c>
      <c r="C522" s="1" t="s">
        <v>128</v>
      </c>
      <c r="D522" s="1" t="s">
        <v>128</v>
      </c>
      <c r="E522" s="1" t="s">
        <v>128</v>
      </c>
      <c r="F522" s="1" t="s">
        <v>128</v>
      </c>
      <c r="G522" s="1" t="s">
        <v>207</v>
      </c>
    </row>
    <row r="523" spans="1:7" x14ac:dyDescent="0.45">
      <c r="A523" s="2" t="s">
        <v>246</v>
      </c>
      <c r="C523" s="1" t="s">
        <v>202</v>
      </c>
      <c r="D523" s="1" t="s">
        <v>247</v>
      </c>
      <c r="E523" s="1" t="s">
        <v>2</v>
      </c>
      <c r="F523" s="1" t="s">
        <v>207</v>
      </c>
      <c r="G523" s="1" t="s">
        <v>207</v>
      </c>
    </row>
    <row r="524" spans="1:7" x14ac:dyDescent="0.45">
      <c r="A524" s="1" t="s">
        <v>166</v>
      </c>
      <c r="B524" s="1" t="s">
        <v>167</v>
      </c>
      <c r="C524" s="2" t="s">
        <v>4</v>
      </c>
      <c r="D524" s="1" t="s">
        <v>4</v>
      </c>
      <c r="E524" s="1" t="s">
        <v>4</v>
      </c>
      <c r="F524" s="1" t="s">
        <v>4</v>
      </c>
      <c r="G524" s="1" t="s">
        <v>4</v>
      </c>
    </row>
    <row r="525" spans="1:7" x14ac:dyDescent="0.45">
      <c r="A525" s="3" t="s">
        <v>7</v>
      </c>
      <c r="B525" s="7">
        <v>-238</v>
      </c>
      <c r="C525" s="5">
        <v>-230.42430000000002</v>
      </c>
      <c r="D525" s="5">
        <v>-251.38610000000006</v>
      </c>
      <c r="E525" s="5">
        <v>-279.75469999999996</v>
      </c>
      <c r="F525" s="5">
        <v>-275.56200000000001</v>
      </c>
      <c r="G525" s="5">
        <v>-273.77930000000003</v>
      </c>
    </row>
    <row r="526" spans="1:7" x14ac:dyDescent="0.45">
      <c r="A526" s="3" t="s">
        <v>8</v>
      </c>
      <c r="B526" s="8">
        <v>-163.5</v>
      </c>
      <c r="C526" s="5">
        <v>-154.69</v>
      </c>
      <c r="D526" s="5">
        <v>-168.26010000000002</v>
      </c>
      <c r="E526" s="5">
        <v>-190.14210000000003</v>
      </c>
      <c r="F526" s="5">
        <v>-188.09819999999996</v>
      </c>
      <c r="G526" s="5">
        <v>-186.6046</v>
      </c>
    </row>
    <row r="527" spans="1:7" x14ac:dyDescent="0.45">
      <c r="A527" s="3" t="s">
        <v>9</v>
      </c>
      <c r="B527" s="8">
        <v>-98.5</v>
      </c>
      <c r="C527" s="5">
        <v>-92.855099999999993</v>
      </c>
      <c r="D527" s="5">
        <v>-102.69569999999999</v>
      </c>
      <c r="E527" s="5">
        <v>-119.84399999999999</v>
      </c>
      <c r="F527" s="5">
        <v>-119.2192</v>
      </c>
      <c r="G527" s="5">
        <v>-118.78660000000002</v>
      </c>
    </row>
    <row r="528" spans="1:7" x14ac:dyDescent="0.45">
      <c r="A528" s="3" t="s">
        <v>10</v>
      </c>
      <c r="B528" s="7">
        <v>-61.58</v>
      </c>
      <c r="C528" s="5">
        <v>-55.129999999999995</v>
      </c>
      <c r="D528" s="5">
        <v>-65.682700000000011</v>
      </c>
      <c r="E528" s="5">
        <v>-80.716700000000003</v>
      </c>
      <c r="F528" s="5">
        <v>-79.673400000000015</v>
      </c>
      <c r="G528" s="5">
        <v>-79.7423</v>
      </c>
    </row>
    <row r="529" spans="1:7" x14ac:dyDescent="0.45">
      <c r="A529" s="3" t="s">
        <v>11</v>
      </c>
      <c r="B529" s="7">
        <v>-5.28</v>
      </c>
      <c r="C529" s="5">
        <v>-5.8521000000000072</v>
      </c>
      <c r="D529" s="5">
        <v>-8.7273999999999887</v>
      </c>
      <c r="E529" s="5">
        <v>-20.281299999999987</v>
      </c>
      <c r="F529" s="5">
        <v>-20.183699999999988</v>
      </c>
      <c r="G529" s="5">
        <v>-21.753899999999987</v>
      </c>
    </row>
    <row r="530" spans="1:7" x14ac:dyDescent="0.45">
      <c r="A530" s="3" t="s">
        <v>12</v>
      </c>
      <c r="B530" s="7">
        <v>133.30000000000001</v>
      </c>
      <c r="C530" s="5">
        <v>153.68619999999999</v>
      </c>
      <c r="D530" s="5">
        <v>157.36529999999999</v>
      </c>
      <c r="E530" s="5">
        <v>155.05029999999999</v>
      </c>
      <c r="F530" s="5">
        <v>156.86450000000002</v>
      </c>
      <c r="G530" s="5">
        <v>159.57129999999998</v>
      </c>
    </row>
    <row r="531" spans="1:7" x14ac:dyDescent="0.45">
      <c r="A531" s="3" t="s">
        <v>131</v>
      </c>
      <c r="B531" s="7">
        <v>141.41</v>
      </c>
      <c r="C531" s="5">
        <v>143.51495297015339</v>
      </c>
      <c r="D531" s="5">
        <v>147.39209999999997</v>
      </c>
      <c r="E531" s="5">
        <v>145.82407696583786</v>
      </c>
      <c r="F531" s="5">
        <v>147.34604235263313</v>
      </c>
      <c r="G531" s="5">
        <v>149.25527713483677</v>
      </c>
    </row>
    <row r="532" spans="1:7" x14ac:dyDescent="0.45">
      <c r="A532" s="3" t="s">
        <v>132</v>
      </c>
      <c r="B532" s="7">
        <v>219.79</v>
      </c>
      <c r="C532" s="5">
        <v>233.85509999999999</v>
      </c>
      <c r="D532" s="5">
        <v>248.97039999999998</v>
      </c>
      <c r="E532" s="5">
        <v>238.29589999999999</v>
      </c>
      <c r="F532" s="5">
        <v>237.33580000000001</v>
      </c>
      <c r="G532" s="5">
        <v>235.80689999999998</v>
      </c>
    </row>
    <row r="533" spans="1:7" x14ac:dyDescent="0.45">
      <c r="A533" t="s">
        <v>24</v>
      </c>
      <c r="B533">
        <v>-105.3</v>
      </c>
      <c r="C533" s="5">
        <v>-95.290700000000015</v>
      </c>
      <c r="D533" s="5">
        <v>-129.92450000000002</v>
      </c>
      <c r="E533" s="5">
        <v>-137.4246</v>
      </c>
      <c r="F533" s="5">
        <v>-135.50220000000002</v>
      </c>
      <c r="G533" s="5">
        <v>-136.5917</v>
      </c>
    </row>
    <row r="534" spans="1:7" x14ac:dyDescent="0.45">
      <c r="A534" t="s">
        <v>71</v>
      </c>
      <c r="B534" s="9">
        <v>-28</v>
      </c>
      <c r="C534" s="5">
        <v>-20.489100000000008</v>
      </c>
      <c r="D534" s="5">
        <v>-25.577500000000043</v>
      </c>
      <c r="E534" s="5">
        <v>-21.374000000000024</v>
      </c>
      <c r="F534" s="5">
        <v>-18.92429999999996</v>
      </c>
      <c r="G534" s="5">
        <v>-22.849100000000021</v>
      </c>
    </row>
    <row r="535" spans="1:7" x14ac:dyDescent="0.45">
      <c r="A535" t="s">
        <v>69</v>
      </c>
      <c r="B535">
        <v>-18.100000000000001</v>
      </c>
      <c r="C535" s="5">
        <v>-20.643500000000017</v>
      </c>
      <c r="D535" s="5">
        <v>-23.227000000000032</v>
      </c>
      <c r="E535" s="5">
        <v>-22.358100000000036</v>
      </c>
      <c r="F535" s="5">
        <v>-21.386699999999962</v>
      </c>
      <c r="G535" s="5">
        <v>-23.483299999999986</v>
      </c>
    </row>
    <row r="536" spans="1:7" x14ac:dyDescent="0.45">
      <c r="A536" t="s">
        <v>29</v>
      </c>
      <c r="B536">
        <v>1.9</v>
      </c>
      <c r="C536" s="5">
        <v>-0.88722016018442673</v>
      </c>
      <c r="D536" s="5">
        <v>-3.5773995031274808</v>
      </c>
      <c r="E536" s="5">
        <v>-1.0441389560799621</v>
      </c>
      <c r="F536" s="5">
        <v>-0.35602726021215858</v>
      </c>
      <c r="G536" s="5">
        <v>-2.3437342947762545</v>
      </c>
    </row>
    <row r="537" spans="1:7" x14ac:dyDescent="0.45">
      <c r="A537" t="s">
        <v>42</v>
      </c>
      <c r="B537">
        <v>4.54</v>
      </c>
      <c r="C537" s="5">
        <v>3.5937640155576673</v>
      </c>
      <c r="D537" s="5">
        <v>-1.5853224698071244</v>
      </c>
      <c r="E537" s="5">
        <v>2.1018661284358018</v>
      </c>
      <c r="F537" s="5">
        <v>1.8768240656960415</v>
      </c>
      <c r="G537" s="5">
        <v>0.90226489903449192</v>
      </c>
    </row>
    <row r="538" spans="1:7" x14ac:dyDescent="0.45">
      <c r="A538" t="s">
        <v>70</v>
      </c>
      <c r="B538">
        <v>6.4</v>
      </c>
      <c r="C538" s="5">
        <v>-5.098700000000008</v>
      </c>
      <c r="D538" s="5">
        <v>-5.3208999999999946</v>
      </c>
      <c r="E538" s="5">
        <v>-7.9166000000000167</v>
      </c>
      <c r="F538" s="5">
        <v>-7.5784999999999627</v>
      </c>
      <c r="G538" s="5">
        <v>-12.192999999999984</v>
      </c>
    </row>
    <row r="539" spans="1:7" x14ac:dyDescent="0.45">
      <c r="A539" t="s">
        <v>75</v>
      </c>
      <c r="B539">
        <v>11.3</v>
      </c>
      <c r="C539" s="5">
        <v>7.4593983069227647</v>
      </c>
      <c r="D539" s="5">
        <v>2.6577711357006706</v>
      </c>
      <c r="E539" s="5">
        <v>6.1041464786359825</v>
      </c>
      <c r="F539" s="5">
        <v>5.6566082551814816</v>
      </c>
      <c r="G539" s="5">
        <v>4.4746710726336119</v>
      </c>
    </row>
    <row r="540" spans="1:7" x14ac:dyDescent="0.45">
      <c r="A540" t="s">
        <v>77</v>
      </c>
      <c r="B540">
        <v>23.17</v>
      </c>
      <c r="C540" s="5">
        <v>12.475899999999967</v>
      </c>
      <c r="D540" s="5">
        <v>8.5822999999999752</v>
      </c>
      <c r="E540" s="5">
        <v>5.8046999999999684</v>
      </c>
      <c r="F540" s="5">
        <v>7.5129000000000019</v>
      </c>
      <c r="G540" s="5">
        <v>6.1900999999999726</v>
      </c>
    </row>
    <row r="541" spans="1:7" x14ac:dyDescent="0.45">
      <c r="A541" t="s">
        <v>79</v>
      </c>
      <c r="B541">
        <v>25.1</v>
      </c>
      <c r="C541" s="5">
        <v>23.202600000000018</v>
      </c>
      <c r="D541" s="5">
        <v>15.793099999999981</v>
      </c>
      <c r="E541" s="5">
        <v>9.2182999999999993</v>
      </c>
      <c r="F541" s="5">
        <v>9.6587000000000103</v>
      </c>
      <c r="G541" s="5">
        <v>8.7686999999999671</v>
      </c>
    </row>
    <row r="542" spans="1:7" x14ac:dyDescent="0.45">
      <c r="A542" t="s">
        <v>45</v>
      </c>
      <c r="B542">
        <v>28.61</v>
      </c>
      <c r="C542" s="5">
        <v>26.301136198602705</v>
      </c>
      <c r="D542" s="5">
        <v>26.65756405649546</v>
      </c>
      <c r="E542" s="5">
        <v>28.20716674485567</v>
      </c>
      <c r="F542" s="5">
        <v>28.897145520357753</v>
      </c>
      <c r="G542" s="5">
        <v>26.912152140277783</v>
      </c>
    </row>
    <row r="543" spans="1:7" x14ac:dyDescent="0.45">
      <c r="A543" t="s">
        <v>22</v>
      </c>
      <c r="B543" s="7">
        <v>29.1</v>
      </c>
      <c r="C543" s="5">
        <v>18.265600000000006</v>
      </c>
      <c r="D543" s="5">
        <v>18.58439999999996</v>
      </c>
      <c r="E543" s="5">
        <v>15.663499999999999</v>
      </c>
      <c r="F543" s="5">
        <v>15.792599999999993</v>
      </c>
      <c r="G543" s="5">
        <v>15.587099999999964</v>
      </c>
    </row>
    <row r="544" spans="1:7" x14ac:dyDescent="0.45">
      <c r="A544" t="s">
        <v>50</v>
      </c>
      <c r="B544">
        <v>32.299999999999997</v>
      </c>
      <c r="C544" s="5">
        <v>30.199281410259914</v>
      </c>
      <c r="D544" s="5">
        <v>30.694040342852702</v>
      </c>
      <c r="E544" s="5">
        <v>31.852477505172374</v>
      </c>
      <c r="F544" s="5">
        <v>32.353787289221088</v>
      </c>
      <c r="G544" s="5">
        <v>30.969980186751854</v>
      </c>
    </row>
    <row r="545" spans="1:7" x14ac:dyDescent="0.45">
      <c r="A545" t="s">
        <v>23</v>
      </c>
      <c r="B545">
        <v>38.79</v>
      </c>
      <c r="C545" s="5">
        <v>23.480999999999995</v>
      </c>
      <c r="D545" s="5">
        <v>24.074700000000007</v>
      </c>
      <c r="E545" s="5">
        <v>21.2654</v>
      </c>
      <c r="F545" s="5">
        <v>21.320500000000038</v>
      </c>
      <c r="G545" s="5">
        <v>20.004199999999969</v>
      </c>
    </row>
    <row r="546" spans="1:7" x14ac:dyDescent="0.45">
      <c r="A546" t="s">
        <v>55</v>
      </c>
      <c r="B546">
        <v>50.3</v>
      </c>
      <c r="C546" s="5">
        <v>41.760138082409185</v>
      </c>
      <c r="D546" s="5">
        <v>44.000654229135989</v>
      </c>
      <c r="E546" s="5">
        <v>44.149449107159796</v>
      </c>
      <c r="F546" s="5">
        <v>44.688730518432976</v>
      </c>
      <c r="G546" s="5">
        <v>43.285953437590223</v>
      </c>
    </row>
    <row r="547" spans="1:7" x14ac:dyDescent="0.45">
      <c r="A547" s="1" t="s">
        <v>251</v>
      </c>
      <c r="C547" s="5"/>
      <c r="D547" s="5"/>
      <c r="E547" s="5"/>
      <c r="F547" s="5"/>
      <c r="G547" s="5"/>
    </row>
    <row r="548" spans="1:7" x14ac:dyDescent="0.45">
      <c r="A548" t="s">
        <v>248</v>
      </c>
      <c r="C548" s="5"/>
      <c r="D548" s="5"/>
      <c r="E548" s="5"/>
      <c r="F548" s="5"/>
      <c r="G548" s="5"/>
    </row>
    <row r="549" spans="1:7" x14ac:dyDescent="0.45">
      <c r="A549" t="s">
        <v>249</v>
      </c>
    </row>
    <row r="551" spans="1:7" x14ac:dyDescent="0.45">
      <c r="A551" s="1" t="s">
        <v>256</v>
      </c>
    </row>
    <row r="552" spans="1:7" x14ac:dyDescent="0.45">
      <c r="A552" s="1" t="s">
        <v>127</v>
      </c>
      <c r="C552" s="1" t="s">
        <v>128</v>
      </c>
      <c r="D552" s="1" t="s">
        <v>128</v>
      </c>
      <c r="E552" s="1" t="s">
        <v>128</v>
      </c>
      <c r="F552" s="1" t="s">
        <v>128</v>
      </c>
      <c r="G552" s="1" t="s">
        <v>207</v>
      </c>
    </row>
    <row r="553" spans="1:7" x14ac:dyDescent="0.45">
      <c r="A553" s="2" t="s">
        <v>246</v>
      </c>
      <c r="C553" s="1" t="s">
        <v>202</v>
      </c>
      <c r="D553" s="1" t="s">
        <v>247</v>
      </c>
      <c r="E553" s="1" t="s">
        <v>2</v>
      </c>
      <c r="F553" s="1" t="s">
        <v>207</v>
      </c>
      <c r="G553" s="1" t="s">
        <v>207</v>
      </c>
    </row>
    <row r="554" spans="1:7" x14ac:dyDescent="0.45">
      <c r="A554" s="2" t="s">
        <v>136</v>
      </c>
      <c r="B554" s="1"/>
      <c r="C554" s="2" t="s">
        <v>4</v>
      </c>
      <c r="D554" s="1" t="s">
        <v>4</v>
      </c>
      <c r="E554" s="1" t="s">
        <v>4</v>
      </c>
      <c r="F554" s="1" t="s">
        <v>4</v>
      </c>
      <c r="G554" s="1" t="s">
        <v>4</v>
      </c>
    </row>
    <row r="555" spans="1:7" x14ac:dyDescent="0.45">
      <c r="A555" t="s">
        <v>61</v>
      </c>
      <c r="C555">
        <v>1693.1657869999999</v>
      </c>
      <c r="D555">
        <v>1473.440959</v>
      </c>
      <c r="E555">
        <v>1101.298227</v>
      </c>
      <c r="F555">
        <v>1188.0992160000001</v>
      </c>
      <c r="G555">
        <v>1249.5264540000001</v>
      </c>
    </row>
    <row r="556" spans="1:7" x14ac:dyDescent="0.45">
      <c r="A556" t="s">
        <v>62</v>
      </c>
      <c r="C556" s="3">
        <v>0.99761299999999997</v>
      </c>
      <c r="D556" s="21">
        <v>0.92130000000000001</v>
      </c>
      <c r="E556">
        <v>0.88022900000000004</v>
      </c>
      <c r="F556" s="3">
        <v>0.88528399999999996</v>
      </c>
      <c r="G556">
        <v>0.886764</v>
      </c>
    </row>
    <row r="557" spans="1:7" x14ac:dyDescent="0.45">
      <c r="A557" t="s">
        <v>64</v>
      </c>
      <c r="C557">
        <v>2.0446039999999999E-2</v>
      </c>
      <c r="D557">
        <v>1.7604689999999999E-2</v>
      </c>
      <c r="E557">
        <v>1.452809E-2</v>
      </c>
      <c r="F557">
        <v>1.5179689999999999E-2</v>
      </c>
      <c r="G557">
        <v>1.559554E-2</v>
      </c>
    </row>
    <row r="558" spans="1:7" x14ac:dyDescent="0.45">
      <c r="A558" t="s">
        <v>63</v>
      </c>
      <c r="C558">
        <v>-0.39079199999999997</v>
      </c>
      <c r="D558">
        <v>3.8239269999999999</v>
      </c>
      <c r="E558">
        <v>8.3559619999999999</v>
      </c>
      <c r="F558">
        <v>7.5863209999999999</v>
      </c>
      <c r="G558">
        <v>8.3715419999999998</v>
      </c>
    </row>
    <row r="559" spans="1:7" x14ac:dyDescent="0.45">
      <c r="A559" t="s">
        <v>64</v>
      </c>
      <c r="C559">
        <v>1.961951</v>
      </c>
      <c r="D559">
        <v>1.830608</v>
      </c>
      <c r="E559">
        <v>1.5863989999999999</v>
      </c>
      <c r="F559">
        <v>1.646811</v>
      </c>
      <c r="G559">
        <v>1.689813</v>
      </c>
    </row>
    <row r="560" spans="1:7" x14ac:dyDescent="0.45">
      <c r="A560" t="s">
        <v>65</v>
      </c>
      <c r="C560">
        <v>0.99582599999999999</v>
      </c>
      <c r="D560">
        <v>0.99636899999999995</v>
      </c>
      <c r="E560">
        <v>0.99728700000000003</v>
      </c>
      <c r="F560">
        <v>0.99707299999999999</v>
      </c>
      <c r="G560">
        <v>0.99692099999999995</v>
      </c>
    </row>
    <row r="561" spans="1:12" x14ac:dyDescent="0.45">
      <c r="A561" t="s">
        <v>248</v>
      </c>
    </row>
    <row r="562" spans="1:12" x14ac:dyDescent="0.45">
      <c r="A562" t="s">
        <v>249</v>
      </c>
    </row>
    <row r="565" spans="1:12" x14ac:dyDescent="0.45">
      <c r="A565" s="1" t="s">
        <v>261</v>
      </c>
    </row>
    <row r="566" spans="1:12" x14ac:dyDescent="0.45">
      <c r="A566" s="1" t="s">
        <v>127</v>
      </c>
      <c r="C566" s="1" t="s">
        <v>128</v>
      </c>
      <c r="E566" s="1" t="s">
        <v>128</v>
      </c>
      <c r="G566" s="1" t="s">
        <v>128</v>
      </c>
      <c r="I566" s="1" t="s">
        <v>128</v>
      </c>
      <c r="K566" s="1" t="s">
        <v>207</v>
      </c>
    </row>
    <row r="567" spans="1:12" x14ac:dyDescent="0.45">
      <c r="A567" s="2" t="s">
        <v>246</v>
      </c>
      <c r="C567" s="1" t="s">
        <v>202</v>
      </c>
      <c r="E567" s="1" t="s">
        <v>247</v>
      </c>
      <c r="G567" s="1" t="s">
        <v>2</v>
      </c>
      <c r="I567" s="1" t="s">
        <v>207</v>
      </c>
      <c r="K567" s="1" t="s">
        <v>207</v>
      </c>
    </row>
    <row r="568" spans="1:12" x14ac:dyDescent="0.45">
      <c r="A568" s="1" t="s">
        <v>166</v>
      </c>
      <c r="B568" s="1" t="s">
        <v>167</v>
      </c>
      <c r="C568" s="2" t="s">
        <v>4</v>
      </c>
      <c r="D568" s="1" t="s">
        <v>171</v>
      </c>
      <c r="E568" s="1" t="s">
        <v>4</v>
      </c>
      <c r="F568" s="1" t="s">
        <v>171</v>
      </c>
      <c r="G568" s="1" t="s">
        <v>4</v>
      </c>
      <c r="H568" s="1" t="s">
        <v>171</v>
      </c>
      <c r="I568" s="1" t="s">
        <v>4</v>
      </c>
      <c r="J568" s="1" t="s">
        <v>171</v>
      </c>
      <c r="K568" s="1" t="s">
        <v>4</v>
      </c>
      <c r="L568" s="1" t="s">
        <v>171</v>
      </c>
    </row>
    <row r="569" spans="1:12" x14ac:dyDescent="0.45">
      <c r="A569" t="s">
        <v>7</v>
      </c>
      <c r="B569">
        <v>-238</v>
      </c>
      <c r="C569" s="7">
        <v>-230.26506919590003</v>
      </c>
      <c r="D569" s="7">
        <v>7.7349308040999745</v>
      </c>
      <c r="E569" s="7">
        <v>-227.77808693000006</v>
      </c>
      <c r="F569" s="7">
        <v>10.221913069999943</v>
      </c>
      <c r="G569" s="7">
        <v>-237.89223782629998</v>
      </c>
      <c r="H569" s="7">
        <v>0.10776217370002428</v>
      </c>
      <c r="I569" s="7">
        <v>-236.36430860799999</v>
      </c>
      <c r="J569" s="7">
        <v>1.6356913920000125</v>
      </c>
      <c r="K569" s="7">
        <v>-234.40608518520003</v>
      </c>
      <c r="L569" s="7">
        <v>3.5939148147999731</v>
      </c>
    </row>
    <row r="570" spans="1:12" x14ac:dyDescent="0.45">
      <c r="A570" t="s">
        <v>8</v>
      </c>
      <c r="B570">
        <v>-163.5</v>
      </c>
      <c r="C570" s="7">
        <v>-154.71154697</v>
      </c>
      <c r="D570" s="7">
        <v>8.7884530299999994</v>
      </c>
      <c r="E570" s="7">
        <v>-151.19410313000003</v>
      </c>
      <c r="F570" s="7">
        <v>12.30589686999997</v>
      </c>
      <c r="G570" s="7">
        <v>-159.01262854090004</v>
      </c>
      <c r="H570" s="7">
        <v>4.4873714590999612</v>
      </c>
      <c r="I570" s="7">
        <v>-158.93400588879996</v>
      </c>
      <c r="J570" s="7">
        <v>4.5659941112000411</v>
      </c>
      <c r="K570" s="7">
        <v>-157.1026995144</v>
      </c>
      <c r="L570" s="7">
        <v>6.3973004855999989</v>
      </c>
    </row>
    <row r="571" spans="1:12" x14ac:dyDescent="0.45">
      <c r="A571" t="s">
        <v>9</v>
      </c>
      <c r="B571">
        <v>-98.5</v>
      </c>
      <c r="C571" s="7">
        <v>-93.024246876299998</v>
      </c>
      <c r="D571" s="7">
        <v>5.4757531237000023</v>
      </c>
      <c r="E571" s="7">
        <v>-90.789621409999995</v>
      </c>
      <c r="F571" s="7">
        <v>7.7103785900000048</v>
      </c>
      <c r="G571" s="7">
        <v>-97.134202275999996</v>
      </c>
      <c r="H571" s="7">
        <v>1.3657977240000037</v>
      </c>
      <c r="I571" s="7">
        <v>-97.956529252799996</v>
      </c>
      <c r="J571" s="7">
        <v>0.54347074720000421</v>
      </c>
      <c r="K571" s="7">
        <v>-96.964138562400009</v>
      </c>
      <c r="L571" s="7">
        <v>1.5358614375999906</v>
      </c>
    </row>
    <row r="572" spans="1:12" x14ac:dyDescent="0.45">
      <c r="A572" t="s">
        <v>10</v>
      </c>
      <c r="B572">
        <v>-61.58</v>
      </c>
      <c r="C572" s="7">
        <v>-55.389196689999991</v>
      </c>
      <c r="D572" s="7">
        <v>6.1908033100000068</v>
      </c>
      <c r="E572" s="7">
        <v>-56.689544510000012</v>
      </c>
      <c r="F572" s="7">
        <v>4.8904554899999866</v>
      </c>
      <c r="G572" s="7">
        <v>-62.69321812430001</v>
      </c>
      <c r="H572" s="7">
        <v>1.1132181243000119</v>
      </c>
      <c r="I572" s="7">
        <v>-62.947265245600008</v>
      </c>
      <c r="J572" s="7">
        <v>1.3672652456000094</v>
      </c>
      <c r="K572" s="7">
        <v>-62.341058917200009</v>
      </c>
      <c r="L572" s="7">
        <v>0.7610589172000104</v>
      </c>
    </row>
    <row r="573" spans="1:12" x14ac:dyDescent="0.45">
      <c r="A573" t="s">
        <v>11</v>
      </c>
      <c r="B573">
        <v>-5.28</v>
      </c>
      <c r="C573" s="7">
        <v>-6.2289230373000075</v>
      </c>
      <c r="D573" s="7">
        <v>0.94892303730000727</v>
      </c>
      <c r="E573" s="7">
        <v>-4.2166266199999907</v>
      </c>
      <c r="F573" s="7">
        <v>1.0633733800000096</v>
      </c>
      <c r="G573" s="7">
        <v>-9.4962264176999884</v>
      </c>
      <c r="H573" s="7">
        <v>4.2162264176999882</v>
      </c>
      <c r="I573" s="7">
        <v>-10.281985670799989</v>
      </c>
      <c r="J573" s="7">
        <v>5.0019856707999883</v>
      </c>
      <c r="K573" s="7">
        <v>-10.919033379599989</v>
      </c>
      <c r="L573" s="7">
        <v>5.6390333795999892</v>
      </c>
    </row>
    <row r="574" spans="1:12" x14ac:dyDescent="0.45">
      <c r="A574" t="s">
        <v>12</v>
      </c>
      <c r="B574">
        <v>133.30000000000001</v>
      </c>
      <c r="C574" s="7">
        <v>152.92855904059996</v>
      </c>
      <c r="D574" s="7">
        <v>19.628559040599953</v>
      </c>
      <c r="E574" s="7">
        <v>148.80457788999999</v>
      </c>
      <c r="F574" s="7">
        <v>15.504577889999979</v>
      </c>
      <c r="G574" s="7">
        <v>144.83573251870001</v>
      </c>
      <c r="H574" s="7">
        <v>11.535732518700001</v>
      </c>
      <c r="I574" s="7">
        <v>146.455953018</v>
      </c>
      <c r="J574" s="7">
        <v>13.155953017999991</v>
      </c>
      <c r="K574" s="7">
        <v>149.87362627319999</v>
      </c>
      <c r="L574" s="7">
        <v>16.573626273199977</v>
      </c>
    </row>
    <row r="575" spans="1:12" x14ac:dyDescent="0.45">
      <c r="A575" t="s">
        <v>152</v>
      </c>
      <c r="B575">
        <v>141.41</v>
      </c>
      <c r="C575" s="7">
        <v>142.78159077741361</v>
      </c>
      <c r="D575" s="7">
        <v>1.3715907774136156</v>
      </c>
      <c r="E575" s="7">
        <v>139.61626872999997</v>
      </c>
      <c r="F575" s="7">
        <v>1.7937312700000234</v>
      </c>
      <c r="G575" s="7">
        <v>136.71454344356252</v>
      </c>
      <c r="H575" s="7">
        <v>4.6954565564374775</v>
      </c>
      <c r="I575" s="7">
        <v>138.02941475810846</v>
      </c>
      <c r="J575" s="7">
        <v>3.3805852418915379</v>
      </c>
      <c r="K575" s="7">
        <v>140.7257485731964</v>
      </c>
      <c r="L575" s="7">
        <v>0.68425142680359841</v>
      </c>
    </row>
    <row r="576" spans="1:12" x14ac:dyDescent="0.45">
      <c r="A576" t="s">
        <v>153</v>
      </c>
      <c r="B576">
        <v>219.79</v>
      </c>
      <c r="C576" s="7">
        <v>232.90609587629999</v>
      </c>
      <c r="D576" s="7">
        <v>13.116095876299994</v>
      </c>
      <c r="E576" s="7">
        <v>233.20035651999999</v>
      </c>
      <c r="F576" s="7">
        <v>13.410356519999993</v>
      </c>
      <c r="G576" s="7">
        <v>218.1109237611</v>
      </c>
      <c r="H576" s="7">
        <v>1.6790762388999951</v>
      </c>
      <c r="I576" s="7">
        <v>217.69590736719999</v>
      </c>
      <c r="J576" s="7">
        <v>2.0940926327999989</v>
      </c>
      <c r="K576" s="7">
        <v>217.4766118716</v>
      </c>
      <c r="L576" s="7">
        <v>2.3133881283999926</v>
      </c>
    </row>
    <row r="577" spans="1:12" x14ac:dyDescent="0.45">
      <c r="A577" t="s">
        <v>154</v>
      </c>
      <c r="B577">
        <v>-105.3</v>
      </c>
      <c r="C577" s="7">
        <v>-95.454033099100016</v>
      </c>
      <c r="D577" s="7">
        <v>9.8459669008999811</v>
      </c>
      <c r="E577" s="7">
        <v>-115.87551485000003</v>
      </c>
      <c r="F577" s="7">
        <v>10.575514850000033</v>
      </c>
      <c r="G577" s="7">
        <v>-112.6091562334</v>
      </c>
      <c r="H577" s="7">
        <v>7.3091562334000031</v>
      </c>
      <c r="I577" s="7">
        <v>-112.3716086248</v>
      </c>
      <c r="J577" s="7">
        <v>7.0716086248000067</v>
      </c>
      <c r="K577" s="7">
        <v>-112.75306025879999</v>
      </c>
      <c r="L577" s="7">
        <v>7.4530602587999937</v>
      </c>
    </row>
    <row r="578" spans="1:12" x14ac:dyDescent="0.45">
      <c r="A578" t="s">
        <v>155</v>
      </c>
      <c r="B578">
        <v>-28</v>
      </c>
      <c r="C578" s="7">
        <v>-20.830984518300006</v>
      </c>
      <c r="D578" s="7">
        <v>7.1690154816999936</v>
      </c>
      <c r="E578" s="7">
        <v>-19.74062375000004</v>
      </c>
      <c r="F578" s="7">
        <v>8.2593762499999599</v>
      </c>
      <c r="G578" s="7">
        <v>-10.458052646000022</v>
      </c>
      <c r="H578" s="7">
        <v>17.54194735399998</v>
      </c>
      <c r="I578" s="7">
        <v>-9.1670590011999646</v>
      </c>
      <c r="J578" s="7">
        <v>18.832940998800034</v>
      </c>
      <c r="K578" s="7">
        <v>-11.89021731240002</v>
      </c>
      <c r="L578" s="7">
        <v>16.109782687599981</v>
      </c>
    </row>
    <row r="579" spans="1:12" x14ac:dyDescent="0.45">
      <c r="A579" t="s">
        <v>156</v>
      </c>
      <c r="B579">
        <v>-18.100000000000001</v>
      </c>
      <c r="C579" s="7">
        <v>-20.985015965500018</v>
      </c>
      <c r="D579" s="7">
        <v>2.8850159655000169</v>
      </c>
      <c r="E579" s="7">
        <v>-17.57510810000003</v>
      </c>
      <c r="F579" s="7">
        <v>0.52489189999997166</v>
      </c>
      <c r="G579" s="7">
        <v>-11.324286004900033</v>
      </c>
      <c r="H579" s="7">
        <v>6.7757139950999683</v>
      </c>
      <c r="I579" s="7">
        <v>-11.346982322799965</v>
      </c>
      <c r="J579" s="7">
        <v>6.7530176772000363</v>
      </c>
      <c r="K579" s="7">
        <v>-12.452603041199987</v>
      </c>
      <c r="L579" s="7">
        <v>5.6473969588000141</v>
      </c>
    </row>
    <row r="580" spans="1:12" x14ac:dyDescent="0.45">
      <c r="A580" t="s">
        <v>157</v>
      </c>
      <c r="B580">
        <v>1.9</v>
      </c>
      <c r="C580" s="7">
        <v>-1.2758943656620665</v>
      </c>
      <c r="D580" s="7">
        <v>3.1758943656620664</v>
      </c>
      <c r="E580" s="7">
        <v>0.52806883776865199</v>
      </c>
      <c r="F580" s="7">
        <v>1.3719311622313479</v>
      </c>
      <c r="G580" s="7">
        <v>7.4368806108286911</v>
      </c>
      <c r="H580" s="7">
        <v>5.5368806108286908</v>
      </c>
      <c r="I580" s="7">
        <v>7.2711357629703395</v>
      </c>
      <c r="J580" s="7">
        <v>5.37113576297034</v>
      </c>
      <c r="K580" s="7">
        <v>6.2932028018270287</v>
      </c>
      <c r="L580" s="7">
        <v>4.3932028018270284</v>
      </c>
    </row>
    <row r="581" spans="1:12" x14ac:dyDescent="0.45">
      <c r="A581" t="s">
        <v>158</v>
      </c>
      <c r="B581">
        <v>4.54</v>
      </c>
      <c r="C581" s="7">
        <v>3.1943937008525314</v>
      </c>
      <c r="D581" s="7">
        <v>1.3456062991474687</v>
      </c>
      <c r="E581" s="7">
        <v>2.3633694085666961</v>
      </c>
      <c r="F581" s="7">
        <v>2.176630591433304</v>
      </c>
      <c r="G581" s="7">
        <v>10.206085520366917</v>
      </c>
      <c r="H581" s="7">
        <v>5.6660855203669174</v>
      </c>
      <c r="I581" s="7">
        <v>9.2478433161756541</v>
      </c>
      <c r="J581" s="7">
        <v>4.7078433161756541</v>
      </c>
      <c r="K581" s="7">
        <v>9.1716380309274221</v>
      </c>
      <c r="L581" s="7">
        <v>4.6316380309274221</v>
      </c>
    </row>
    <row r="582" spans="1:12" x14ac:dyDescent="0.45">
      <c r="A582" t="s">
        <v>159</v>
      </c>
      <c r="B582">
        <v>6.4</v>
      </c>
      <c r="C582" s="7">
        <v>-5.4773214031000084</v>
      </c>
      <c r="D582" s="7">
        <v>11.877321403100009</v>
      </c>
      <c r="E582" s="7">
        <v>-1.0782181699999955</v>
      </c>
      <c r="F582" s="7">
        <v>7.4782181699999963</v>
      </c>
      <c r="G582" s="7">
        <v>1.3875410985999848</v>
      </c>
      <c r="H582" s="7">
        <v>5.0124589014000156</v>
      </c>
      <c r="I582" s="7">
        <v>0.87719620600003356</v>
      </c>
      <c r="J582" s="7">
        <v>5.5228037939999668</v>
      </c>
      <c r="K582" s="7">
        <v>-2.4407714519999857</v>
      </c>
      <c r="L582" s="7">
        <v>8.840771451999986</v>
      </c>
    </row>
    <row r="583" spans="1:12" x14ac:dyDescent="0.45">
      <c r="A583" t="s">
        <v>160</v>
      </c>
      <c r="B583">
        <v>11.3</v>
      </c>
      <c r="C583" s="7">
        <v>7.0508007231641399</v>
      </c>
      <c r="D583" s="7">
        <v>4.2491992768358609</v>
      </c>
      <c r="E583" s="7">
        <v>6.2725315473210275</v>
      </c>
      <c r="F583" s="7">
        <v>5.0274684526789732</v>
      </c>
      <c r="G583" s="7">
        <v>13.729008750743272</v>
      </c>
      <c r="H583" s="7">
        <v>2.4290087507432716</v>
      </c>
      <c r="I583" s="7">
        <v>12.594025782580083</v>
      </c>
      <c r="J583" s="7">
        <v>1.2940257825800821</v>
      </c>
      <c r="K583" s="7">
        <v>12.339519219052871</v>
      </c>
      <c r="L583" s="7">
        <v>1.0395192190528704</v>
      </c>
    </row>
    <row r="584" spans="1:12" x14ac:dyDescent="0.45">
      <c r="A584" t="s">
        <v>161</v>
      </c>
      <c r="B584">
        <v>23.17</v>
      </c>
      <c r="C584" s="7">
        <v>12.055328026699968</v>
      </c>
      <c r="D584" s="7">
        <v>11.114671973300034</v>
      </c>
      <c r="E584" s="7">
        <v>11.730799989999976</v>
      </c>
      <c r="F584" s="7">
        <v>11.439200010000025</v>
      </c>
      <c r="G584" s="7">
        <v>13.465427276299973</v>
      </c>
      <c r="H584" s="7">
        <v>9.7045727237000285</v>
      </c>
      <c r="I584" s="7">
        <v>14.237371163600002</v>
      </c>
      <c r="J584" s="7">
        <v>8.9326288363999993</v>
      </c>
      <c r="K584" s="7">
        <v>13.860699836399975</v>
      </c>
      <c r="L584" s="7">
        <v>9.3093001636000263</v>
      </c>
    </row>
    <row r="585" spans="1:12" x14ac:dyDescent="0.45">
      <c r="A585" t="s">
        <v>162</v>
      </c>
      <c r="B585">
        <v>25.1</v>
      </c>
      <c r="C585" s="7">
        <v>22.756423393800016</v>
      </c>
      <c r="D585" s="7">
        <v>2.343576606199985</v>
      </c>
      <c r="E585" s="7">
        <v>18.374110029999983</v>
      </c>
      <c r="F585" s="7">
        <v>6.7258899700000185</v>
      </c>
      <c r="G585" s="7">
        <v>16.470176990699997</v>
      </c>
      <c r="H585" s="7">
        <v>8.6298230093000043</v>
      </c>
      <c r="I585" s="7">
        <v>16.137013570800008</v>
      </c>
      <c r="J585" s="7">
        <v>8.9629864291999937</v>
      </c>
      <c r="K585" s="7">
        <v>16.147309486799969</v>
      </c>
      <c r="L585" s="7">
        <v>8.9526905132000323</v>
      </c>
    </row>
    <row r="586" spans="1:12" x14ac:dyDescent="0.45">
      <c r="A586" t="s">
        <v>163</v>
      </c>
      <c r="B586">
        <v>28.61</v>
      </c>
      <c r="C586" s="7">
        <v>25.847563386496638</v>
      </c>
      <c r="D586" s="7">
        <v>2.7624366135033611</v>
      </c>
      <c r="E586" s="7">
        <v>28.383540765249268</v>
      </c>
      <c r="F586" s="7">
        <v>0.22645923475073104</v>
      </c>
      <c r="G586" s="7">
        <v>33.184728176657565</v>
      </c>
      <c r="H586" s="7">
        <v>4.5747281766575654</v>
      </c>
      <c r="I586" s="7">
        <v>33.168501574844392</v>
      </c>
      <c r="J586" s="7">
        <v>4.5585015748443922</v>
      </c>
      <c r="K586" s="7">
        <v>32.236269680521289</v>
      </c>
      <c r="L586" s="7">
        <v>3.6262696805212897</v>
      </c>
    </row>
    <row r="587" spans="1:12" x14ac:dyDescent="0.45">
      <c r="A587" t="s">
        <v>22</v>
      </c>
      <c r="B587">
        <v>29.1</v>
      </c>
      <c r="C587" s="7">
        <v>17.831208012800005</v>
      </c>
      <c r="D587" s="7">
        <v>11.268791987199997</v>
      </c>
      <c r="E587" s="7">
        <v>20.945734719999965</v>
      </c>
      <c r="F587" s="7">
        <v>8.1542652800000361</v>
      </c>
      <c r="G587" s="7">
        <v>22.143428941499998</v>
      </c>
      <c r="H587" s="7">
        <v>6.9565710585000033</v>
      </c>
      <c r="I587" s="7">
        <v>21.567257098399992</v>
      </c>
      <c r="J587" s="7">
        <v>7.5327429016000096</v>
      </c>
      <c r="K587" s="7">
        <v>22.19362114439997</v>
      </c>
      <c r="L587" s="7">
        <v>6.9063788556000318</v>
      </c>
    </row>
    <row r="588" spans="1:12" x14ac:dyDescent="0.45">
      <c r="A588" t="s">
        <v>164</v>
      </c>
      <c r="B588">
        <v>32.299999999999997</v>
      </c>
      <c r="C588" s="7">
        <v>29.73640372553362</v>
      </c>
      <c r="D588" s="7">
        <v>2.5635962744663772</v>
      </c>
      <c r="E588" s="7">
        <v>32.102346367870197</v>
      </c>
      <c r="F588" s="7">
        <v>0.19765363212979992</v>
      </c>
      <c r="G588" s="7">
        <v>36.393436421900375</v>
      </c>
      <c r="H588" s="7">
        <v>4.0934364219003783</v>
      </c>
      <c r="I588" s="7">
        <v>36.228611226550804</v>
      </c>
      <c r="J588" s="7">
        <v>3.9286112265508066</v>
      </c>
      <c r="K588" s="7">
        <v>35.83460551032482</v>
      </c>
      <c r="L588" s="7">
        <v>3.5346055103248233</v>
      </c>
    </row>
    <row r="589" spans="1:12" x14ac:dyDescent="0.45">
      <c r="A589" t="s">
        <v>23</v>
      </c>
      <c r="B589">
        <v>38.79</v>
      </c>
      <c r="C589" s="7">
        <v>23.034158852999994</v>
      </c>
      <c r="D589" s="7">
        <v>15.755841147000005</v>
      </c>
      <c r="E589" s="7">
        <v>26.003948110000007</v>
      </c>
      <c r="F589" s="7">
        <v>12.786051889999992</v>
      </c>
      <c r="G589" s="7">
        <v>27.074383776600001</v>
      </c>
      <c r="H589" s="7">
        <v>11.715616223399998</v>
      </c>
      <c r="I589" s="7">
        <v>26.461018522000032</v>
      </c>
      <c r="J589" s="7">
        <v>12.328981477999967</v>
      </c>
      <c r="K589" s="7">
        <v>26.110546408799969</v>
      </c>
      <c r="L589" s="7">
        <v>12.67945359120003</v>
      </c>
    </row>
    <row r="590" spans="1:12" x14ac:dyDescent="0.45">
      <c r="A590" t="s">
        <v>205</v>
      </c>
      <c r="B590">
        <v>50.3</v>
      </c>
      <c r="C590" s="7">
        <v>41.269664632806474</v>
      </c>
      <c r="D590" s="7">
        <v>9.0303353671935227</v>
      </c>
      <c r="E590" s="7">
        <v>44.361729741302987</v>
      </c>
      <c r="F590" s="7">
        <v>5.9382702586970098</v>
      </c>
      <c r="G590" s="7">
        <v>47.217587438146161</v>
      </c>
      <c r="H590" s="7">
        <v>3.0824125618538361</v>
      </c>
      <c r="I590" s="7">
        <v>47.148539108280417</v>
      </c>
      <c r="J590" s="7">
        <v>3.1514608917195801</v>
      </c>
      <c r="K590" s="7">
        <v>46.755967214131253</v>
      </c>
      <c r="L590" s="7">
        <v>3.5440327858687439</v>
      </c>
    </row>
    <row r="591" spans="1:12" x14ac:dyDescent="0.45">
      <c r="A591" s="1" t="s">
        <v>172</v>
      </c>
      <c r="B591" s="1"/>
      <c r="C591" s="14"/>
      <c r="D591" s="14">
        <v>7.2110172118691915</v>
      </c>
      <c r="E591" s="14"/>
      <c r="F591" s="14">
        <v>6.7173865787236853</v>
      </c>
      <c r="G591" s="14"/>
      <c r="H591" s="14">
        <v>5.8285933069994602</v>
      </c>
      <c r="I591" s="14"/>
      <c r="J591" s="14">
        <v>5.9406512433787491</v>
      </c>
      <c r="K591" s="14"/>
      <c r="L591" s="14">
        <v>6.0984789714784453</v>
      </c>
    </row>
    <row r="592" spans="1:12" x14ac:dyDescent="0.45">
      <c r="A592" s="1" t="s">
        <v>173</v>
      </c>
      <c r="B592" s="1"/>
      <c r="C592" s="14"/>
      <c r="D592" s="14">
        <v>8.7728017355805559</v>
      </c>
      <c r="E592" s="14"/>
      <c r="F592" s="14">
        <v>8.1838027834705578</v>
      </c>
      <c r="G592" s="14"/>
      <c r="H592" s="14">
        <v>7.0752359498736439</v>
      </c>
      <c r="I592" s="14"/>
      <c r="J592" s="22">
        <v>7.348775506690651</v>
      </c>
      <c r="K592" s="14"/>
      <c r="L592" s="14">
        <v>7.5363535110525195</v>
      </c>
    </row>
    <row r="593" spans="1:12" x14ac:dyDescent="0.45">
      <c r="A593" t="s">
        <v>248</v>
      </c>
      <c r="B593" s="1"/>
      <c r="C593" s="14"/>
      <c r="D593" s="14"/>
      <c r="E593" s="14"/>
      <c r="F593" s="14"/>
      <c r="G593" s="14"/>
      <c r="H593" s="14"/>
      <c r="I593" s="14"/>
      <c r="J593" s="22"/>
      <c r="K593" s="14"/>
      <c r="L593" s="14"/>
    </row>
    <row r="594" spans="1:12" x14ac:dyDescent="0.45">
      <c r="A594" t="s">
        <v>249</v>
      </c>
      <c r="B594" s="1"/>
      <c r="C594" s="14"/>
      <c r="D594" s="14"/>
      <c r="E594" s="14"/>
      <c r="F594" s="14"/>
      <c r="G594" s="14"/>
      <c r="H594" s="14"/>
      <c r="I594" s="14"/>
      <c r="J594" s="22"/>
      <c r="K594" s="14"/>
      <c r="L594" s="14"/>
    </row>
    <row r="597" spans="1:12" x14ac:dyDescent="0.45">
      <c r="A597" s="1" t="s">
        <v>257</v>
      </c>
    </row>
    <row r="598" spans="1:12" x14ac:dyDescent="0.45">
      <c r="A598" s="1" t="s">
        <v>127</v>
      </c>
      <c r="C598" s="1" t="s">
        <v>128</v>
      </c>
      <c r="D598" s="1" t="s">
        <v>128</v>
      </c>
      <c r="E598" s="1" t="s">
        <v>128</v>
      </c>
      <c r="F598" s="1" t="s">
        <v>128</v>
      </c>
      <c r="G598" s="1" t="s">
        <v>207</v>
      </c>
    </row>
    <row r="599" spans="1:12" x14ac:dyDescent="0.45">
      <c r="A599" s="2" t="s">
        <v>246</v>
      </c>
      <c r="C599" s="1" t="s">
        <v>202</v>
      </c>
      <c r="D599" s="1" t="s">
        <v>247</v>
      </c>
      <c r="E599" s="1" t="s">
        <v>2</v>
      </c>
      <c r="F599" s="1" t="s">
        <v>207</v>
      </c>
      <c r="G599" s="1" t="s">
        <v>207</v>
      </c>
    </row>
    <row r="600" spans="1:12" x14ac:dyDescent="0.45">
      <c r="A600" s="2" t="s">
        <v>253</v>
      </c>
      <c r="C600" s="2" t="s">
        <v>4</v>
      </c>
      <c r="D600" s="1" t="s">
        <v>4</v>
      </c>
      <c r="E600" s="1" t="s">
        <v>4</v>
      </c>
      <c r="F600" s="1" t="s">
        <v>4</v>
      </c>
      <c r="G600" s="1" t="s">
        <v>4</v>
      </c>
    </row>
    <row r="601" spans="1:12" x14ac:dyDescent="0.45">
      <c r="A601" s="11" t="s">
        <v>142</v>
      </c>
      <c r="C601" s="5">
        <v>285.20639999999997</v>
      </c>
      <c r="D601">
        <v>259.05239999999998</v>
      </c>
      <c r="E601">
        <v>262.43270000000001</v>
      </c>
      <c r="F601" s="5">
        <v>261.77949999999998</v>
      </c>
      <c r="G601" s="5">
        <v>261.96089999999998</v>
      </c>
    </row>
    <row r="602" spans="1:12" x14ac:dyDescent="0.45">
      <c r="A602" s="11" t="s">
        <v>143</v>
      </c>
      <c r="C602" s="5">
        <v>43.902500000000003</v>
      </c>
      <c r="D602">
        <v>12.019299999999999</v>
      </c>
      <c r="E602">
        <v>-11.191599999999999</v>
      </c>
      <c r="F602" s="5">
        <v>-22.512599999999999</v>
      </c>
      <c r="G602" s="5">
        <v>-21.712499999999999</v>
      </c>
    </row>
    <row r="603" spans="1:12" x14ac:dyDescent="0.45">
      <c r="A603" s="11" t="s">
        <v>144</v>
      </c>
      <c r="C603" s="5">
        <v>282.9665</v>
      </c>
      <c r="D603">
        <v>256.70870000000002</v>
      </c>
      <c r="E603">
        <v>262.44170000000003</v>
      </c>
      <c r="F603" s="5">
        <v>262.471</v>
      </c>
      <c r="G603" s="5">
        <v>263.31150000000002</v>
      </c>
    </row>
    <row r="604" spans="1:12" x14ac:dyDescent="0.45">
      <c r="A604" s="11" t="s">
        <v>145</v>
      </c>
      <c r="C604" s="5">
        <v>16.3629</v>
      </c>
      <c r="D604">
        <v>-15.6027</v>
      </c>
      <c r="E604">
        <v>-39.032200000000003</v>
      </c>
      <c r="F604" s="5">
        <v>-49.351100000000002</v>
      </c>
      <c r="G604" s="5">
        <v>-49.7637</v>
      </c>
    </row>
    <row r="605" spans="1:12" x14ac:dyDescent="0.45">
      <c r="A605" s="11" t="s">
        <v>146</v>
      </c>
      <c r="C605" s="5">
        <v>285.01422305887553</v>
      </c>
      <c r="D605" s="5">
        <v>258.85131731911542</v>
      </c>
      <c r="E605" s="5">
        <v>262.43347217396763</v>
      </c>
      <c r="F605" s="5">
        <v>261.83882869984711</v>
      </c>
      <c r="G605" s="5">
        <v>262.07677757341071</v>
      </c>
    </row>
    <row r="606" spans="1:12" x14ac:dyDescent="0.45">
      <c r="A606" s="11" t="s">
        <v>147</v>
      </c>
      <c r="C606" s="5">
        <v>41.539681977860354</v>
      </c>
      <c r="D606" s="5">
        <v>9.6494122962010582</v>
      </c>
      <c r="E606" s="5">
        <v>-13.580242951501877</v>
      </c>
      <c r="F606" s="5">
        <v>-24.815265670060381</v>
      </c>
      <c r="G606" s="5">
        <v>-24.119211822344681</v>
      </c>
    </row>
    <row r="607" spans="1:12" x14ac:dyDescent="0.45">
      <c r="A607" s="11">
        <v>2</v>
      </c>
      <c r="C607" s="5">
        <v>449.85829999999999</v>
      </c>
      <c r="D607">
        <v>428.64139999999998</v>
      </c>
      <c r="E607" s="5">
        <v>433.334</v>
      </c>
      <c r="F607" s="5">
        <v>436.96480000000003</v>
      </c>
      <c r="G607" s="5">
        <v>437.23790000000002</v>
      </c>
    </row>
    <row r="608" spans="1:12" x14ac:dyDescent="0.45">
      <c r="A608" s="11">
        <v>3</v>
      </c>
      <c r="C608" s="5">
        <v>387.20310000000001</v>
      </c>
      <c r="D608">
        <v>368.97770000000003</v>
      </c>
      <c r="E608">
        <v>366.52550000000002</v>
      </c>
      <c r="F608" s="5">
        <v>366.42349999999999</v>
      </c>
      <c r="G608" s="5">
        <v>368.17619999999999</v>
      </c>
    </row>
    <row r="609" spans="1:7" x14ac:dyDescent="0.45">
      <c r="A609" s="11">
        <v>4</v>
      </c>
      <c r="C609" s="5">
        <v>313.6841</v>
      </c>
      <c r="D609">
        <v>284.9889</v>
      </c>
      <c r="E609">
        <v>281.34379999999999</v>
      </c>
      <c r="F609" s="5">
        <v>276.52080000000001</v>
      </c>
      <c r="G609" s="5">
        <v>275.46559999999999</v>
      </c>
    </row>
    <row r="610" spans="1:7" x14ac:dyDescent="0.45">
      <c r="A610" s="11" t="s">
        <v>81</v>
      </c>
      <c r="C610" s="5">
        <v>319.49115</v>
      </c>
      <c r="D610" s="5">
        <v>298.89695</v>
      </c>
      <c r="E610" s="5">
        <v>292.84604999999999</v>
      </c>
      <c r="F610" s="5">
        <v>286.25794999999999</v>
      </c>
      <c r="G610" s="5">
        <v>288.63874999999996</v>
      </c>
    </row>
    <row r="611" spans="1:7" x14ac:dyDescent="0.45">
      <c r="A611" s="11" t="s">
        <v>82</v>
      </c>
      <c r="C611" s="5">
        <v>310.01780000000002</v>
      </c>
      <c r="D611">
        <v>289.23419999999999</v>
      </c>
      <c r="E611">
        <v>283.64449999999999</v>
      </c>
      <c r="F611" s="5">
        <v>277.12029999999999</v>
      </c>
      <c r="G611" s="5">
        <v>280.12439999999998</v>
      </c>
    </row>
    <row r="612" spans="1:7" x14ac:dyDescent="0.45">
      <c r="A612" s="11">
        <v>6</v>
      </c>
      <c r="C612" s="5">
        <v>339.90120000000002</v>
      </c>
      <c r="D612">
        <v>313.42399999999998</v>
      </c>
      <c r="E612">
        <v>321.7115</v>
      </c>
      <c r="F612" s="5">
        <v>317.36860000000001</v>
      </c>
      <c r="G612" s="5">
        <v>317.16579999999999</v>
      </c>
    </row>
    <row r="613" spans="1:7" x14ac:dyDescent="0.45">
      <c r="A613" s="11">
        <v>7</v>
      </c>
      <c r="C613" s="5">
        <v>304.24085000000002</v>
      </c>
      <c r="D613" s="5">
        <v>273.36505</v>
      </c>
      <c r="E613" s="5">
        <v>274.47735</v>
      </c>
      <c r="F613" s="5">
        <v>272.25829999999996</v>
      </c>
      <c r="G613" s="5">
        <v>278.71055000000001</v>
      </c>
    </row>
    <row r="614" spans="1:7" x14ac:dyDescent="0.45">
      <c r="A614" s="11" t="s">
        <v>83</v>
      </c>
      <c r="C614" s="5">
        <v>261.49669999999998</v>
      </c>
      <c r="D614">
        <v>235.3843</v>
      </c>
      <c r="E614">
        <v>236.36080000000001</v>
      </c>
      <c r="F614" s="5">
        <v>229.78450000000001</v>
      </c>
      <c r="G614" s="5">
        <v>232.26509999999999</v>
      </c>
    </row>
    <row r="615" spans="1:7" x14ac:dyDescent="0.45">
      <c r="A615" s="11" t="s">
        <v>84</v>
      </c>
      <c r="C615" s="5">
        <v>481.18439999999998</v>
      </c>
      <c r="D615">
        <v>458.40660000000003</v>
      </c>
      <c r="E615">
        <v>462.1651</v>
      </c>
      <c r="F615" s="5">
        <v>454.57170000000002</v>
      </c>
      <c r="G615" s="5">
        <v>456.60640000000001</v>
      </c>
    </row>
    <row r="616" spans="1:7" x14ac:dyDescent="0.45">
      <c r="A616" s="11" t="s">
        <v>85</v>
      </c>
      <c r="C616" s="5">
        <v>368.55610000000001</v>
      </c>
      <c r="D616">
        <v>336.41559999999998</v>
      </c>
      <c r="E616">
        <v>344.07990000000001</v>
      </c>
      <c r="F616" s="5">
        <v>341.85109999999997</v>
      </c>
      <c r="G616" s="5">
        <v>340.37729999999999</v>
      </c>
    </row>
    <row r="617" spans="1:7" x14ac:dyDescent="0.45">
      <c r="A617" s="11" t="s">
        <v>86</v>
      </c>
      <c r="C617" s="5">
        <v>252.4136</v>
      </c>
      <c r="D617">
        <v>219.30670000000001</v>
      </c>
      <c r="E617">
        <v>215.44929999999999</v>
      </c>
      <c r="F617" s="5">
        <v>210.89940000000001</v>
      </c>
      <c r="G617" s="5">
        <v>212.9768</v>
      </c>
    </row>
    <row r="618" spans="1:7" x14ac:dyDescent="0.45">
      <c r="A618" s="11" t="s">
        <v>87</v>
      </c>
      <c r="C618" s="5">
        <v>334.81459999999998</v>
      </c>
      <c r="D618">
        <v>307.83359999999999</v>
      </c>
      <c r="E618">
        <v>308.62060000000002</v>
      </c>
      <c r="F618" s="5">
        <v>299.03879999999998</v>
      </c>
      <c r="G618" s="5">
        <v>304.09019999999998</v>
      </c>
    </row>
    <row r="619" spans="1:7" x14ac:dyDescent="0.45">
      <c r="A619" s="11" t="s">
        <v>88</v>
      </c>
      <c r="C619" s="5">
        <v>270.38209999999998</v>
      </c>
      <c r="D619">
        <v>239.71559999999999</v>
      </c>
      <c r="E619">
        <v>237.4539</v>
      </c>
      <c r="F619" s="5">
        <v>234.48500000000001</v>
      </c>
      <c r="G619" s="5">
        <v>235.34100000000001</v>
      </c>
    </row>
    <row r="620" spans="1:7" x14ac:dyDescent="0.45">
      <c r="A620" s="11" t="s">
        <v>89</v>
      </c>
      <c r="C620" s="5">
        <v>346.44819999999999</v>
      </c>
      <c r="D620">
        <v>316.6875</v>
      </c>
      <c r="E620">
        <v>327.07690000000002</v>
      </c>
      <c r="F620" s="5">
        <v>326.19979999999998</v>
      </c>
      <c r="G620" s="5">
        <v>330.05529999999999</v>
      </c>
    </row>
    <row r="621" spans="1:7" x14ac:dyDescent="0.45">
      <c r="A621" s="11" t="s">
        <v>90</v>
      </c>
      <c r="C621" s="5">
        <v>246.43219999999999</v>
      </c>
      <c r="D621">
        <v>214.0522</v>
      </c>
      <c r="E621">
        <v>217.5977</v>
      </c>
      <c r="F621" s="5">
        <v>215.80269999999999</v>
      </c>
      <c r="G621" s="5">
        <v>217.30109999999999</v>
      </c>
    </row>
    <row r="622" spans="1:7" x14ac:dyDescent="0.45">
      <c r="A622" s="11" t="s">
        <v>93</v>
      </c>
      <c r="C622" s="5">
        <v>173.5907</v>
      </c>
      <c r="D622">
        <v>140.16499999999999</v>
      </c>
      <c r="E622">
        <v>138.0728</v>
      </c>
      <c r="F622" s="5">
        <v>132.13800000000001</v>
      </c>
      <c r="G622" s="5">
        <v>133.1156</v>
      </c>
    </row>
    <row r="623" spans="1:7" x14ac:dyDescent="0.45">
      <c r="A623" s="11" t="s">
        <v>94</v>
      </c>
      <c r="C623" s="5">
        <v>196.62090000000001</v>
      </c>
      <c r="D623">
        <v>164.29929999999999</v>
      </c>
      <c r="E623">
        <v>161.46960000000001</v>
      </c>
      <c r="F623" s="5">
        <v>155.02850000000001</v>
      </c>
      <c r="G623" s="5">
        <v>151.34909999999999</v>
      </c>
    </row>
    <row r="624" spans="1:7" x14ac:dyDescent="0.45">
      <c r="A624" s="11" t="s">
        <v>95</v>
      </c>
      <c r="C624" s="5">
        <v>162.2448</v>
      </c>
      <c r="D624">
        <v>129.30789999999999</v>
      </c>
      <c r="E624">
        <v>127.6965</v>
      </c>
      <c r="F624" s="5">
        <v>121.0378</v>
      </c>
      <c r="G624" s="5">
        <v>120.92010000000001</v>
      </c>
    </row>
    <row r="625" spans="1:7" x14ac:dyDescent="0.45">
      <c r="A625" s="11" t="s">
        <v>96</v>
      </c>
      <c r="C625" s="5">
        <v>176.62697642652014</v>
      </c>
      <c r="D625" s="5">
        <v>143.36531445914341</v>
      </c>
      <c r="E625" s="5">
        <v>141.17798465938208</v>
      </c>
      <c r="F625" s="5">
        <v>135.15902267874864</v>
      </c>
      <c r="G625" s="5">
        <v>140.00935225639827</v>
      </c>
    </row>
    <row r="626" spans="1:7" x14ac:dyDescent="0.45">
      <c r="A626" s="11" t="s">
        <v>97</v>
      </c>
      <c r="C626" s="5">
        <v>193.2216</v>
      </c>
      <c r="D626">
        <v>161.4264</v>
      </c>
      <c r="E626">
        <v>159.54130000000001</v>
      </c>
      <c r="F626" s="5">
        <v>153.49600000000001</v>
      </c>
      <c r="G626" s="5">
        <v>153.35249999999999</v>
      </c>
    </row>
    <row r="627" spans="1:7" x14ac:dyDescent="0.45">
      <c r="A627" s="11" t="s">
        <v>98</v>
      </c>
      <c r="C627" s="5">
        <v>180.24959999999999</v>
      </c>
      <c r="D627">
        <v>147.78649999999999</v>
      </c>
      <c r="E627">
        <v>146.27869999999999</v>
      </c>
      <c r="F627" s="5">
        <v>141.09700000000001</v>
      </c>
      <c r="G627" s="5">
        <v>140.8546</v>
      </c>
    </row>
    <row r="628" spans="1:7" x14ac:dyDescent="0.45">
      <c r="A628" s="11" t="s">
        <v>100</v>
      </c>
      <c r="C628" s="5">
        <v>190.51346465196173</v>
      </c>
      <c r="D628" s="5">
        <v>158.57882866684338</v>
      </c>
      <c r="E628" s="5">
        <v>156.77249674168266</v>
      </c>
      <c r="F628" s="5">
        <v>150.90748857690977</v>
      </c>
      <c r="G628" s="5">
        <v>149.54728986285329</v>
      </c>
    </row>
    <row r="629" spans="1:7" x14ac:dyDescent="0.45">
      <c r="A629" s="11">
        <v>13</v>
      </c>
      <c r="C629" s="5">
        <v>204.70599999999999</v>
      </c>
      <c r="D629">
        <v>176.0247</v>
      </c>
      <c r="E629">
        <v>172.7088</v>
      </c>
      <c r="F629">
        <v>163.45849999999999</v>
      </c>
      <c r="G629" s="5">
        <v>160.98560000000001</v>
      </c>
    </row>
    <row r="630" spans="1:7" x14ac:dyDescent="0.45">
      <c r="A630" s="11" t="s">
        <v>101</v>
      </c>
      <c r="C630" s="5">
        <v>200.30350000000001</v>
      </c>
      <c r="D630">
        <v>172.35120000000001</v>
      </c>
      <c r="E630">
        <v>167.99940000000001</v>
      </c>
      <c r="F630">
        <v>158.6002</v>
      </c>
      <c r="G630" s="5">
        <v>152.39490000000001</v>
      </c>
    </row>
    <row r="631" spans="1:7" x14ac:dyDescent="0.45">
      <c r="A631" s="11" t="s">
        <v>102</v>
      </c>
      <c r="C631" s="5">
        <v>201.13570000000001</v>
      </c>
      <c r="D631">
        <v>173.0094</v>
      </c>
      <c r="E631">
        <v>167.83459999999999</v>
      </c>
      <c r="F631">
        <v>157.3014</v>
      </c>
      <c r="G631" s="5">
        <v>153.03200000000001</v>
      </c>
    </row>
    <row r="632" spans="1:7" x14ac:dyDescent="0.45">
      <c r="A632" s="11" t="s">
        <v>103</v>
      </c>
      <c r="C632" s="5">
        <v>200.61605291231891</v>
      </c>
      <c r="D632" s="5">
        <v>172.59840298833006</v>
      </c>
      <c r="E632" s="5">
        <v>167.93750535934856</v>
      </c>
      <c r="F632" s="5">
        <v>158.11240413059392</v>
      </c>
      <c r="G632" s="5">
        <v>152.76888536018225</v>
      </c>
    </row>
    <row r="633" spans="1:7" x14ac:dyDescent="0.45">
      <c r="A633" s="11">
        <v>15</v>
      </c>
      <c r="C633" s="5">
        <v>199.50149999999999</v>
      </c>
      <c r="D633">
        <v>170.8921</v>
      </c>
      <c r="E633">
        <v>168.51689999999999</v>
      </c>
      <c r="F633" s="5">
        <v>161.82400000000001</v>
      </c>
      <c r="G633" s="5">
        <v>161.40880000000001</v>
      </c>
    </row>
    <row r="634" spans="1:7" x14ac:dyDescent="0.45">
      <c r="A634" s="11" t="s">
        <v>106</v>
      </c>
      <c r="C634" s="5">
        <v>147.14080000000001</v>
      </c>
      <c r="D634">
        <v>115.4794</v>
      </c>
      <c r="E634">
        <v>113.3857</v>
      </c>
      <c r="F634" s="5">
        <v>107.2529</v>
      </c>
      <c r="G634" s="5">
        <v>106.44880000000001</v>
      </c>
    </row>
    <row r="635" spans="1:7" x14ac:dyDescent="0.45">
      <c r="A635" s="11" t="s">
        <v>107</v>
      </c>
      <c r="C635" s="5">
        <v>190.9898</v>
      </c>
      <c r="D635">
        <v>161.80459999999999</v>
      </c>
      <c r="E635">
        <v>158.70859999999999</v>
      </c>
      <c r="F635" s="5">
        <v>152.38630000000001</v>
      </c>
      <c r="G635" s="5">
        <v>152.4263</v>
      </c>
    </row>
    <row r="636" spans="1:7" x14ac:dyDescent="0.45">
      <c r="A636" s="11" t="s">
        <v>108</v>
      </c>
      <c r="C636" s="5">
        <v>181.62799999999999</v>
      </c>
      <c r="D636">
        <v>152.6112</v>
      </c>
      <c r="E636">
        <v>149.53219999999999</v>
      </c>
      <c r="F636" s="5">
        <v>143.19829999999999</v>
      </c>
      <c r="G636" s="5">
        <v>146.6148</v>
      </c>
    </row>
    <row r="637" spans="1:7" x14ac:dyDescent="0.45">
      <c r="A637" s="11" t="s">
        <v>109</v>
      </c>
      <c r="C637" s="5">
        <v>188.44217878107497</v>
      </c>
      <c r="D637" s="5">
        <v>159.30201938466311</v>
      </c>
      <c r="E637" s="5">
        <v>156.21086770555092</v>
      </c>
      <c r="F637" s="5">
        <v>149.88546970338086</v>
      </c>
      <c r="G637" s="5">
        <v>150.94663718673763</v>
      </c>
    </row>
    <row r="638" spans="1:7" x14ac:dyDescent="0.45">
      <c r="A638" s="11" t="s">
        <v>115</v>
      </c>
      <c r="C638" s="5">
        <v>197.65819999999999</v>
      </c>
      <c r="D638">
        <v>170.7039</v>
      </c>
      <c r="E638">
        <v>169.5882</v>
      </c>
      <c r="F638" s="5">
        <v>163.2396</v>
      </c>
      <c r="G638" s="5">
        <v>163.69309999999999</v>
      </c>
    </row>
    <row r="639" spans="1:7" x14ac:dyDescent="0.45">
      <c r="A639" s="11" t="s">
        <v>116</v>
      </c>
      <c r="C639" s="5">
        <v>199.67150000000001</v>
      </c>
      <c r="D639">
        <v>173.49209999999999</v>
      </c>
      <c r="E639">
        <v>170.60069999999999</v>
      </c>
      <c r="F639" s="5">
        <v>164.4606</v>
      </c>
      <c r="G639" s="5">
        <v>164.8237</v>
      </c>
    </row>
    <row r="640" spans="1:7" x14ac:dyDescent="0.45">
      <c r="A640" s="11" t="s">
        <v>117</v>
      </c>
      <c r="C640" s="5">
        <v>203.71199999999999</v>
      </c>
      <c r="D640">
        <v>178.9537</v>
      </c>
      <c r="E640">
        <v>175.94329999999999</v>
      </c>
      <c r="F640" s="5">
        <v>169.44499999999999</v>
      </c>
      <c r="G640" s="5">
        <v>169.93770000000001</v>
      </c>
    </row>
    <row r="641" spans="1:7" x14ac:dyDescent="0.45">
      <c r="A641" s="11" t="s">
        <v>118</v>
      </c>
      <c r="C641" s="5">
        <v>198.91609436045024</v>
      </c>
      <c r="D641" s="5">
        <v>172.44312573166567</v>
      </c>
      <c r="E641" s="5">
        <v>170.29045199145366</v>
      </c>
      <c r="F641" s="5">
        <v>164.05578197176629</v>
      </c>
      <c r="G641" s="5">
        <v>164.39940491884951</v>
      </c>
    </row>
    <row r="642" spans="1:7" x14ac:dyDescent="0.45">
      <c r="A642" s="12" t="s">
        <v>119</v>
      </c>
      <c r="C642" s="5">
        <v>170.88560000000001</v>
      </c>
      <c r="D642">
        <v>143.33430000000001</v>
      </c>
      <c r="E642">
        <v>140.95750000000001</v>
      </c>
      <c r="F642" s="5">
        <v>134.87530000000001</v>
      </c>
      <c r="G642" s="5">
        <v>144.21119999999999</v>
      </c>
    </row>
    <row r="643" spans="1:7" x14ac:dyDescent="0.45">
      <c r="A643" s="12" t="s">
        <v>120</v>
      </c>
      <c r="C643" s="5">
        <v>183.93469999999999</v>
      </c>
      <c r="D643">
        <v>156.24950000000001</v>
      </c>
      <c r="E643">
        <v>154.89420000000001</v>
      </c>
      <c r="F643" s="5">
        <v>149.19759999999999</v>
      </c>
      <c r="G643" s="5">
        <v>150.62020000000001</v>
      </c>
    </row>
    <row r="644" spans="1:7" x14ac:dyDescent="0.45">
      <c r="A644" s="12" t="s">
        <v>121</v>
      </c>
      <c r="C644" s="5">
        <v>199.9684</v>
      </c>
      <c r="D644">
        <v>173.75630000000001</v>
      </c>
      <c r="E644" s="5">
        <v>171.29300000000001</v>
      </c>
      <c r="F644" s="5">
        <v>165.4042</v>
      </c>
      <c r="G644" s="5">
        <v>165.5677</v>
      </c>
    </row>
    <row r="645" spans="1:7" x14ac:dyDescent="0.45">
      <c r="A645" s="11" t="s">
        <v>122</v>
      </c>
      <c r="C645" s="5">
        <v>179.60101261161526</v>
      </c>
      <c r="D645" s="5">
        <v>152.43969207838074</v>
      </c>
      <c r="E645" s="5">
        <v>150.05334331277439</v>
      </c>
      <c r="F645" s="5">
        <v>144.03371501923831</v>
      </c>
      <c r="G645" s="5">
        <v>147.56522763224413</v>
      </c>
    </row>
    <row r="646" spans="1:7" x14ac:dyDescent="0.45">
      <c r="A646" s="11">
        <v>19</v>
      </c>
      <c r="C646" s="5">
        <v>142.21180000000001</v>
      </c>
      <c r="D646">
        <v>109.2051</v>
      </c>
      <c r="E646">
        <v>112.2008</v>
      </c>
      <c r="F646" s="5">
        <v>106.4569</v>
      </c>
      <c r="G646" s="5">
        <v>108.94799999999999</v>
      </c>
    </row>
    <row r="647" spans="1:7" x14ac:dyDescent="0.45">
      <c r="A647" s="11">
        <v>20</v>
      </c>
      <c r="C647" s="5">
        <v>177.82589999999999</v>
      </c>
      <c r="D647">
        <v>149.25899999999999</v>
      </c>
      <c r="E647" s="5">
        <v>146.86500000000001</v>
      </c>
      <c r="F647" s="5">
        <v>138.7159</v>
      </c>
      <c r="G647" s="5">
        <v>149.73490000000001</v>
      </c>
    </row>
    <row r="648" spans="1:7" x14ac:dyDescent="0.45">
      <c r="A648" s="11" t="s">
        <v>263</v>
      </c>
      <c r="C648" s="5">
        <v>-22.157599999999999</v>
      </c>
      <c r="D648">
        <v>-44.101599999999998</v>
      </c>
      <c r="E648">
        <v>-90.569100000000006</v>
      </c>
      <c r="F648" s="5">
        <v>-117.0433</v>
      </c>
      <c r="G648" s="5">
        <v>-116.715</v>
      </c>
    </row>
    <row r="649" spans="1:7" x14ac:dyDescent="0.45">
      <c r="A649" s="11" t="s">
        <v>175</v>
      </c>
      <c r="C649" s="5">
        <v>315.59604999999999</v>
      </c>
      <c r="D649" s="5">
        <v>292.76814999999999</v>
      </c>
      <c r="E649" s="5">
        <v>293.34784999999999</v>
      </c>
      <c r="F649" s="5">
        <v>285.35294999999996</v>
      </c>
      <c r="G649" s="5">
        <v>285.29875000000004</v>
      </c>
    </row>
    <row r="650" spans="1:7" x14ac:dyDescent="0.45">
      <c r="A650" s="11">
        <v>22</v>
      </c>
      <c r="C650" s="5">
        <v>46.566800000000001</v>
      </c>
      <c r="D650">
        <v>25.7194</v>
      </c>
      <c r="E650">
        <v>-24.808800000000002</v>
      </c>
      <c r="F650" s="5">
        <v>-63.753700000000002</v>
      </c>
      <c r="G650" s="5">
        <v>-59.814300000000003</v>
      </c>
    </row>
    <row r="651" spans="1:7" x14ac:dyDescent="0.45">
      <c r="A651" s="11">
        <v>23</v>
      </c>
      <c r="C651" s="5">
        <v>476.0607</v>
      </c>
      <c r="D651">
        <v>457.28480000000002</v>
      </c>
      <c r="E651">
        <v>458.3569</v>
      </c>
      <c r="F651" s="5">
        <v>452.54719999999998</v>
      </c>
      <c r="G651" s="5">
        <v>456.97190000000001</v>
      </c>
    </row>
    <row r="652" spans="1:7" x14ac:dyDescent="0.45">
      <c r="A652" s="11">
        <v>24</v>
      </c>
      <c r="C652" s="5">
        <v>485.49619999999999</v>
      </c>
      <c r="D652">
        <v>463.83920000000001</v>
      </c>
      <c r="E652" s="5">
        <v>467.78300000000002</v>
      </c>
      <c r="F652" s="5">
        <v>460.30599999999998</v>
      </c>
      <c r="G652" s="5">
        <v>463.99380000000002</v>
      </c>
    </row>
    <row r="653" spans="1:7" x14ac:dyDescent="0.45">
      <c r="A653" s="11">
        <v>25</v>
      </c>
      <c r="C653" s="5">
        <v>264.94799999999998</v>
      </c>
      <c r="D653">
        <v>241.52979999999999</v>
      </c>
      <c r="E653">
        <v>238.08539999999999</v>
      </c>
      <c r="F653" s="5">
        <v>231.01499999999999</v>
      </c>
      <c r="G653" s="5">
        <v>233.5703</v>
      </c>
    </row>
    <row r="654" spans="1:7" x14ac:dyDescent="0.45">
      <c r="A654" s="11">
        <v>26</v>
      </c>
      <c r="C654" s="5">
        <v>153.82480000000001</v>
      </c>
      <c r="D654">
        <v>130.36359999999999</v>
      </c>
      <c r="E654">
        <v>106.2664</v>
      </c>
      <c r="F654" s="5">
        <v>94.140799999999999</v>
      </c>
      <c r="G654" s="5">
        <v>94.086100000000002</v>
      </c>
    </row>
    <row r="655" spans="1:7" x14ac:dyDescent="0.45">
      <c r="A655" s="11" t="s">
        <v>176</v>
      </c>
      <c r="C655" s="5">
        <v>322.02600000000001</v>
      </c>
      <c r="D655">
        <v>295.8689</v>
      </c>
      <c r="E655">
        <v>289.76029999999997</v>
      </c>
      <c r="F655" s="5">
        <v>284.9658</v>
      </c>
      <c r="G655" s="5">
        <v>284.66820000000001</v>
      </c>
    </row>
    <row r="656" spans="1:7" x14ac:dyDescent="0.45">
      <c r="A656" s="11" t="s">
        <v>177</v>
      </c>
      <c r="C656" s="5">
        <v>321.57229999999998</v>
      </c>
      <c r="D656">
        <v>295.72609999999997</v>
      </c>
      <c r="E656">
        <v>288.66730000000001</v>
      </c>
      <c r="F656" s="5">
        <v>283.96159999999998</v>
      </c>
      <c r="G656" s="5">
        <v>285.91160000000002</v>
      </c>
    </row>
    <row r="657" spans="1:9" x14ac:dyDescent="0.45">
      <c r="A657" s="11" t="s">
        <v>179</v>
      </c>
      <c r="C657" s="5">
        <v>322.02377213834603</v>
      </c>
      <c r="D657" s="5">
        <v>295.86819879073352</v>
      </c>
      <c r="E657" s="5">
        <v>289.75493290106283</v>
      </c>
      <c r="F657" s="5">
        <v>284.96086894716132</v>
      </c>
      <c r="G657" s="5">
        <v>284.68053832193777</v>
      </c>
    </row>
    <row r="658" spans="1:9" x14ac:dyDescent="0.45">
      <c r="A658" s="11">
        <v>28</v>
      </c>
      <c r="C658" s="5">
        <v>318.15609999999998</v>
      </c>
      <c r="D658" s="5">
        <v>292.06330000000003</v>
      </c>
      <c r="E658">
        <v>286.21030000000002</v>
      </c>
      <c r="F658" s="5">
        <v>281.55099999999999</v>
      </c>
      <c r="G658" s="5">
        <v>281.73329999999999</v>
      </c>
    </row>
    <row r="659" spans="1:9" x14ac:dyDescent="0.45">
      <c r="A659" s="11">
        <v>29</v>
      </c>
      <c r="C659" s="5">
        <v>236.2054</v>
      </c>
      <c r="D659" s="5">
        <v>205.87459999999999</v>
      </c>
      <c r="E659">
        <v>197.61340000000001</v>
      </c>
      <c r="F659" s="5">
        <v>189.80680000000001</v>
      </c>
      <c r="G659" s="5">
        <v>188.6634</v>
      </c>
    </row>
    <row r="660" spans="1:9" x14ac:dyDescent="0.45">
      <c r="A660" s="13" t="s">
        <v>140</v>
      </c>
      <c r="C660" s="5">
        <v>317.55160000000001</v>
      </c>
      <c r="D660" s="5">
        <v>288.16340000000002</v>
      </c>
      <c r="E660">
        <v>294.81670000000003</v>
      </c>
      <c r="F660" s="5">
        <v>289.01130000000001</v>
      </c>
      <c r="G660" s="5">
        <v>286.4126</v>
      </c>
    </row>
    <row r="661" spans="1:9" x14ac:dyDescent="0.45">
      <c r="A661" s="13" t="s">
        <v>180</v>
      </c>
      <c r="C661" s="5">
        <v>326.5582</v>
      </c>
      <c r="D661" s="5">
        <v>298.2647</v>
      </c>
      <c r="E661">
        <v>305.44819999999999</v>
      </c>
      <c r="F661" s="5">
        <v>299.17599999999999</v>
      </c>
      <c r="G661" s="5">
        <v>297.95729999999998</v>
      </c>
      <c r="I661" s="5"/>
    </row>
    <row r="662" spans="1:9" x14ac:dyDescent="0.45">
      <c r="A662" s="13" t="s">
        <v>181</v>
      </c>
      <c r="C662" s="5">
        <v>318.18819999999999</v>
      </c>
      <c r="D662" s="5">
        <v>290.77600000000001</v>
      </c>
      <c r="E662">
        <v>296.4434</v>
      </c>
      <c r="F662" s="5">
        <v>290.1311</v>
      </c>
      <c r="G662" s="5">
        <v>287.83890000000002</v>
      </c>
      <c r="I662" s="5"/>
    </row>
    <row r="663" spans="1:9" x14ac:dyDescent="0.45">
      <c r="A663" s="13" t="s">
        <v>182</v>
      </c>
      <c r="C663" s="5">
        <v>326.11853952731587</v>
      </c>
      <c r="D663" s="5">
        <v>297.87133257087345</v>
      </c>
      <c r="E663" s="5">
        <v>304.97519466852737</v>
      </c>
      <c r="F663" s="5">
        <v>298.70088829039662</v>
      </c>
      <c r="G663" s="5">
        <v>297.52553728223052</v>
      </c>
    </row>
    <row r="664" spans="1:9" x14ac:dyDescent="0.45">
      <c r="A664" s="13" t="s">
        <v>206</v>
      </c>
      <c r="C664" s="5">
        <v>296.9067</v>
      </c>
      <c r="D664" s="5">
        <v>264.7586</v>
      </c>
      <c r="E664">
        <v>262.47120000000001</v>
      </c>
      <c r="F664" s="5">
        <v>258.00189999999998</v>
      </c>
      <c r="G664" s="5">
        <v>257.47160000000002</v>
      </c>
    </row>
    <row r="665" spans="1:9" x14ac:dyDescent="0.45">
      <c r="A665" s="13" t="s">
        <v>186</v>
      </c>
      <c r="C665" s="5">
        <v>288.2432</v>
      </c>
      <c r="D665" s="5">
        <v>255.3698</v>
      </c>
      <c r="E665">
        <v>254.0472</v>
      </c>
      <c r="F665" s="5">
        <v>249.8109</v>
      </c>
      <c r="G665" s="5">
        <v>249.21729999999999</v>
      </c>
    </row>
    <row r="666" spans="1:9" x14ac:dyDescent="0.45">
      <c r="A666" s="13" t="s">
        <v>187</v>
      </c>
      <c r="C666" s="5">
        <v>297.61880000000002</v>
      </c>
      <c r="D666" s="5">
        <v>267.08580000000001</v>
      </c>
      <c r="E666" s="5">
        <v>264.42700000000002</v>
      </c>
      <c r="F666" s="5">
        <v>259.69760000000002</v>
      </c>
      <c r="G666" s="5">
        <v>258.9144</v>
      </c>
    </row>
    <row r="667" spans="1:9" x14ac:dyDescent="0.45">
      <c r="A667" s="13" t="s">
        <v>188</v>
      </c>
      <c r="C667" s="5">
        <v>291.34957866036825</v>
      </c>
      <c r="D667" s="5">
        <v>259.25161368497743</v>
      </c>
      <c r="E667" s="5">
        <v>257.4862960811991</v>
      </c>
      <c r="F667" s="5">
        <v>253.08661930345397</v>
      </c>
      <c r="G667" s="5">
        <v>251.88664752536943</v>
      </c>
    </row>
    <row r="668" spans="1:9" x14ac:dyDescent="0.45">
      <c r="A668" s="13" t="s">
        <v>189</v>
      </c>
      <c r="C668" s="5">
        <v>369.12020000000001</v>
      </c>
      <c r="D668" s="5">
        <v>341.5652</v>
      </c>
      <c r="E668">
        <v>343.70409999999998</v>
      </c>
      <c r="F668" s="5">
        <v>342.27289999999999</v>
      </c>
      <c r="G668" s="5">
        <v>346.1961</v>
      </c>
    </row>
    <row r="669" spans="1:9" x14ac:dyDescent="0.45">
      <c r="A669" s="13" t="s">
        <v>190</v>
      </c>
      <c r="C669" s="5">
        <v>360.91969999999998</v>
      </c>
      <c r="D669" s="5">
        <v>332.87939999999998</v>
      </c>
      <c r="E669">
        <v>334.80869999999999</v>
      </c>
      <c r="F669" s="5">
        <v>332.95299999999997</v>
      </c>
      <c r="G669" s="5">
        <v>336.05610000000001</v>
      </c>
    </row>
    <row r="670" spans="1:9" x14ac:dyDescent="0.45">
      <c r="A670" s="11" t="s">
        <v>191</v>
      </c>
      <c r="C670" s="5">
        <v>505.72190000000001</v>
      </c>
      <c r="D670" s="5">
        <v>485.96620000000001</v>
      </c>
      <c r="E670">
        <v>502.61759999999998</v>
      </c>
      <c r="F670" s="5">
        <v>504.93650000000002</v>
      </c>
      <c r="G670" s="5">
        <v>498.14010000000002</v>
      </c>
    </row>
    <row r="671" spans="1:9" x14ac:dyDescent="0.45">
      <c r="A671" s="11" t="s">
        <v>192</v>
      </c>
      <c r="C671" s="5">
        <v>519.09550000000002</v>
      </c>
      <c r="D671" s="5">
        <v>502.61329999999998</v>
      </c>
      <c r="E671">
        <v>520.49509999999998</v>
      </c>
      <c r="F671" s="5">
        <v>523.04380000000003</v>
      </c>
      <c r="G671" s="5">
        <v>514.48760000000004</v>
      </c>
    </row>
    <row r="672" spans="1:9" x14ac:dyDescent="0.45">
      <c r="A672" s="11" t="s">
        <v>193</v>
      </c>
      <c r="C672" s="5">
        <v>508.96615551682459</v>
      </c>
      <c r="D672" s="5">
        <v>490.00456259601981</v>
      </c>
      <c r="E672" s="5">
        <v>506.95444109006036</v>
      </c>
      <c r="F672" s="5">
        <v>509.32908747979587</v>
      </c>
      <c r="G672" s="5">
        <v>501.72770530885794</v>
      </c>
    </row>
    <row r="673" spans="1:7" x14ac:dyDescent="0.45">
      <c r="A673" s="11">
        <v>33</v>
      </c>
      <c r="C673" s="5">
        <v>414.73079999999999</v>
      </c>
      <c r="D673" s="5">
        <v>399.64890000000003</v>
      </c>
      <c r="E673">
        <v>403.1816</v>
      </c>
      <c r="F673">
        <v>390.28890000000001</v>
      </c>
      <c r="G673" s="5">
        <v>391.19439999999997</v>
      </c>
    </row>
    <row r="674" spans="1:7" x14ac:dyDescent="0.45">
      <c r="A674" s="11">
        <v>34</v>
      </c>
      <c r="C674" s="5">
        <v>351.19760000000002</v>
      </c>
      <c r="D674" s="5">
        <v>329.96719999999999</v>
      </c>
      <c r="E674">
        <v>332.6139</v>
      </c>
      <c r="F674">
        <v>323.18310000000002</v>
      </c>
      <c r="G674" s="5">
        <v>319.94069999999999</v>
      </c>
    </row>
    <row r="675" spans="1:7" x14ac:dyDescent="0.45">
      <c r="A675" s="11" t="s">
        <v>141</v>
      </c>
      <c r="C675" s="5">
        <v>306.4692</v>
      </c>
      <c r="D675" s="5">
        <v>278.32900000000001</v>
      </c>
      <c r="E675">
        <v>275.91820000000001</v>
      </c>
      <c r="F675">
        <v>269.6592</v>
      </c>
      <c r="G675" s="5">
        <v>270.12860000000001</v>
      </c>
    </row>
    <row r="676" spans="1:7" x14ac:dyDescent="0.45">
      <c r="A676" s="11" t="s">
        <v>194</v>
      </c>
      <c r="C676" s="5">
        <v>322.4085</v>
      </c>
      <c r="D676" s="5">
        <v>297.29820000000001</v>
      </c>
      <c r="E676">
        <v>293.69830000000002</v>
      </c>
      <c r="F676">
        <v>287.44810000000001</v>
      </c>
      <c r="G676" s="5">
        <v>287.28339999999997</v>
      </c>
    </row>
    <row r="677" spans="1:7" x14ac:dyDescent="0.45">
      <c r="A677" s="2" t="s">
        <v>251</v>
      </c>
      <c r="C677" s="5"/>
      <c r="D677" s="5"/>
      <c r="G677" s="5"/>
    </row>
    <row r="678" spans="1:7" x14ac:dyDescent="0.45">
      <c r="A678" s="3" t="s">
        <v>248</v>
      </c>
      <c r="C678" s="5"/>
      <c r="D678" s="5"/>
      <c r="G678" s="5"/>
    </row>
    <row r="679" spans="1:7" x14ac:dyDescent="0.45">
      <c r="A679" s="3" t="s">
        <v>249</v>
      </c>
      <c r="C679" s="5"/>
      <c r="D679" s="5"/>
      <c r="G679" s="5"/>
    </row>
    <row r="680" spans="1:7" x14ac:dyDescent="0.45">
      <c r="A680" s="11"/>
      <c r="C680" s="5"/>
      <c r="D680" s="5"/>
      <c r="G680" s="5"/>
    </row>
    <row r="681" spans="1:7" x14ac:dyDescent="0.45">
      <c r="D681" s="4"/>
      <c r="E681" s="5"/>
      <c r="F681" s="5"/>
      <c r="G681" s="5"/>
    </row>
    <row r="683" spans="1:7" x14ac:dyDescent="0.45">
      <c r="A683" s="2" t="s">
        <v>258</v>
      </c>
    </row>
    <row r="684" spans="1:7" x14ac:dyDescent="0.45">
      <c r="A684" s="1" t="s">
        <v>127</v>
      </c>
      <c r="C684" s="1" t="s">
        <v>128</v>
      </c>
      <c r="D684" s="1" t="s">
        <v>128</v>
      </c>
      <c r="E684" s="1" t="s">
        <v>128</v>
      </c>
      <c r="F684" s="1" t="s">
        <v>128</v>
      </c>
      <c r="G684" s="1" t="s">
        <v>207</v>
      </c>
    </row>
    <row r="685" spans="1:7" x14ac:dyDescent="0.45">
      <c r="A685" s="2" t="s">
        <v>246</v>
      </c>
      <c r="C685" s="1" t="s">
        <v>202</v>
      </c>
      <c r="D685" s="1" t="s">
        <v>247</v>
      </c>
      <c r="E685" s="1" t="s">
        <v>2</v>
      </c>
      <c r="F685" s="1" t="s">
        <v>207</v>
      </c>
      <c r="G685" s="1" t="s">
        <v>207</v>
      </c>
    </row>
    <row r="686" spans="1:7" x14ac:dyDescent="0.45">
      <c r="A686" s="1" t="s">
        <v>166</v>
      </c>
      <c r="B686" s="1" t="s">
        <v>167</v>
      </c>
      <c r="C686" s="2" t="s">
        <v>4</v>
      </c>
      <c r="D686" s="1" t="s">
        <v>4</v>
      </c>
      <c r="E686" s="1" t="s">
        <v>4</v>
      </c>
      <c r="F686" s="1" t="s">
        <v>4</v>
      </c>
      <c r="G686" s="1" t="s">
        <v>4</v>
      </c>
    </row>
    <row r="687" spans="1:7" x14ac:dyDescent="0.45">
      <c r="A687" s="12" t="s">
        <v>146</v>
      </c>
      <c r="B687" s="17">
        <v>39.6</v>
      </c>
      <c r="C687" s="5">
        <f>C$448-C605</f>
        <v>48.167876941124462</v>
      </c>
      <c r="D687" s="5">
        <f t="shared" ref="D687:G687" si="0">D$448-D605</f>
        <v>46.45128268088456</v>
      </c>
      <c r="E687" s="5">
        <f t="shared" si="0"/>
        <v>38.558427826032357</v>
      </c>
      <c r="F687" s="5">
        <f t="shared" si="0"/>
        <v>35.090471300152899</v>
      </c>
      <c r="G687" s="5">
        <f t="shared" si="0"/>
        <v>33.323622426589282</v>
      </c>
    </row>
    <row r="688" spans="1:7" x14ac:dyDescent="0.45">
      <c r="A688" s="12" t="s">
        <v>147</v>
      </c>
      <c r="B688" s="17">
        <v>297.60000000000002</v>
      </c>
      <c r="C688" s="5">
        <f t="shared" ref="C688:G688" si="1">C$448-C606</f>
        <v>291.64241802213962</v>
      </c>
      <c r="D688" s="5">
        <f t="shared" si="1"/>
        <v>295.65318770379895</v>
      </c>
      <c r="E688" s="5">
        <f t="shared" si="1"/>
        <v>314.57214295150186</v>
      </c>
      <c r="F688" s="5">
        <f t="shared" si="1"/>
        <v>321.74456567006041</v>
      </c>
      <c r="G688" s="5">
        <f t="shared" si="1"/>
        <v>319.5196118223447</v>
      </c>
    </row>
    <row r="689" spans="1:7" x14ac:dyDescent="0.45">
      <c r="A689" s="12">
        <v>2</v>
      </c>
      <c r="B689" s="17">
        <v>-110</v>
      </c>
      <c r="C689" s="5">
        <f t="shared" ref="C689:G689" si="2">C$448-C607</f>
        <v>-116.67619999999999</v>
      </c>
      <c r="D689" s="5">
        <f t="shared" si="2"/>
        <v>-123.33879999999999</v>
      </c>
      <c r="E689" s="5">
        <f t="shared" si="2"/>
        <v>-132.34210000000002</v>
      </c>
      <c r="F689" s="5">
        <f t="shared" si="2"/>
        <v>-140.03550000000001</v>
      </c>
      <c r="G689" s="5">
        <f t="shared" si="2"/>
        <v>-141.83750000000003</v>
      </c>
    </row>
    <row r="690" spans="1:7" x14ac:dyDescent="0.45">
      <c r="A690" s="12">
        <v>3</v>
      </c>
      <c r="B690" s="17">
        <v>-54.5</v>
      </c>
      <c r="C690" s="5">
        <f t="shared" ref="C690:G690" si="3">C$448-C608</f>
        <v>-54.021000000000015</v>
      </c>
      <c r="D690" s="5">
        <f t="shared" si="3"/>
        <v>-63.675100000000043</v>
      </c>
      <c r="E690" s="5">
        <f t="shared" si="3"/>
        <v>-65.533600000000035</v>
      </c>
      <c r="F690" s="5">
        <f t="shared" si="3"/>
        <v>-69.494199999999978</v>
      </c>
      <c r="G690" s="5">
        <f t="shared" si="3"/>
        <v>-72.775800000000004</v>
      </c>
    </row>
    <row r="691" spans="1:7" x14ac:dyDescent="0.45">
      <c r="A691" s="12">
        <v>4</v>
      </c>
      <c r="B691" s="17">
        <v>24</v>
      </c>
      <c r="C691" s="5">
        <f t="shared" ref="C691:G691" si="4">C$448-C609</f>
        <v>19.49799999999999</v>
      </c>
      <c r="D691" s="5">
        <f t="shared" si="4"/>
        <v>20.313699999999983</v>
      </c>
      <c r="E691" s="5">
        <f t="shared" si="4"/>
        <v>19.648099999999999</v>
      </c>
      <c r="F691" s="5">
        <f t="shared" si="4"/>
        <v>20.408500000000004</v>
      </c>
      <c r="G691" s="5">
        <f t="shared" si="4"/>
        <v>19.934799999999996</v>
      </c>
    </row>
    <row r="692" spans="1:7" x14ac:dyDescent="0.45">
      <c r="A692" s="12" t="s">
        <v>81</v>
      </c>
      <c r="B692" s="17">
        <v>18.3</v>
      </c>
      <c r="C692" s="5">
        <f t="shared" ref="C692:G692" si="5">C$448-C610</f>
        <v>13.690949999999987</v>
      </c>
      <c r="D692" s="5">
        <f t="shared" si="5"/>
        <v>6.4056499999999801</v>
      </c>
      <c r="E692" s="5">
        <f t="shared" si="5"/>
        <v>8.1458499999999958</v>
      </c>
      <c r="F692" s="5">
        <f t="shared" si="5"/>
        <v>10.671350000000018</v>
      </c>
      <c r="G692" s="5">
        <f t="shared" si="5"/>
        <v>6.7616500000000315</v>
      </c>
    </row>
    <row r="693" spans="1:7" x14ac:dyDescent="0.45">
      <c r="A693" s="12" t="s">
        <v>82</v>
      </c>
      <c r="B693" s="17">
        <v>27.6</v>
      </c>
      <c r="C693" s="5">
        <f t="shared" ref="C693:G693" si="6">C$448-C611</f>
        <v>23.164299999999969</v>
      </c>
      <c r="D693" s="5">
        <f t="shared" si="6"/>
        <v>16.068399999999997</v>
      </c>
      <c r="E693" s="5">
        <f t="shared" si="6"/>
        <v>17.347399999999993</v>
      </c>
      <c r="F693" s="5">
        <f t="shared" si="6"/>
        <v>19.809000000000026</v>
      </c>
      <c r="G693" s="5">
        <f t="shared" si="6"/>
        <v>15.27600000000001</v>
      </c>
    </row>
    <row r="694" spans="1:7" x14ac:dyDescent="0.45">
      <c r="A694" s="12">
        <v>6</v>
      </c>
      <c r="B694" s="17">
        <v>-10.199999999999999</v>
      </c>
      <c r="C694" s="5">
        <f t="shared" ref="C694:G694" si="7">C$448-C612</f>
        <v>-6.7191000000000258</v>
      </c>
      <c r="D694" s="5">
        <f t="shared" si="7"/>
        <v>-8.1213999999999942</v>
      </c>
      <c r="E694" s="5">
        <f t="shared" si="7"/>
        <v>-20.719600000000014</v>
      </c>
      <c r="F694" s="5">
        <f t="shared" si="7"/>
        <v>-20.439300000000003</v>
      </c>
      <c r="G694" s="5">
        <f t="shared" si="7"/>
        <v>-21.7654</v>
      </c>
    </row>
    <row r="695" spans="1:7" x14ac:dyDescent="0.45">
      <c r="A695" s="12">
        <v>7</v>
      </c>
      <c r="B695" s="17">
        <v>38.700000000000003</v>
      </c>
      <c r="C695" s="5">
        <f t="shared" ref="C695:G695" si="8">C$448-C613</f>
        <v>28.941249999999968</v>
      </c>
      <c r="D695" s="5">
        <f t="shared" si="8"/>
        <v>31.937549999999987</v>
      </c>
      <c r="E695" s="5">
        <f t="shared" si="8"/>
        <v>26.514549999999986</v>
      </c>
      <c r="F695" s="5">
        <f t="shared" si="8"/>
        <v>24.671000000000049</v>
      </c>
      <c r="G695" s="5">
        <f t="shared" si="8"/>
        <v>16.689849999999979</v>
      </c>
    </row>
    <row r="696" spans="1:7" x14ac:dyDescent="0.45">
      <c r="A696" s="12" t="s">
        <v>83</v>
      </c>
      <c r="B696" s="17">
        <v>76.7</v>
      </c>
      <c r="C696" s="5">
        <f t="shared" ref="C696:G696" si="9">C$448-C614</f>
        <v>71.685400000000016</v>
      </c>
      <c r="D696" s="5">
        <f t="shared" si="9"/>
        <v>69.918299999999988</v>
      </c>
      <c r="E696" s="5">
        <f t="shared" si="9"/>
        <v>64.631099999999975</v>
      </c>
      <c r="F696" s="5">
        <f t="shared" si="9"/>
        <v>67.144800000000004</v>
      </c>
      <c r="G696" s="5">
        <f t="shared" si="9"/>
        <v>63.135300000000001</v>
      </c>
    </row>
    <row r="697" spans="1:7" x14ac:dyDescent="0.45">
      <c r="A697" s="12" t="s">
        <v>84</v>
      </c>
      <c r="B697" s="17">
        <v>-157.69999999999999</v>
      </c>
      <c r="C697" s="5">
        <f t="shared" ref="C697:G697" si="10">C$448-C615</f>
        <v>-148.00229999999999</v>
      </c>
      <c r="D697" s="5">
        <f t="shared" si="10"/>
        <v>-153.10400000000004</v>
      </c>
      <c r="E697" s="5">
        <f t="shared" si="10"/>
        <v>-161.17320000000001</v>
      </c>
      <c r="F697" s="5">
        <f t="shared" si="10"/>
        <v>-157.64240000000001</v>
      </c>
      <c r="G697" s="5">
        <f t="shared" si="10"/>
        <v>-161.20600000000002</v>
      </c>
    </row>
    <row r="698" spans="1:7" x14ac:dyDescent="0.45">
      <c r="A698" s="12" t="s">
        <v>85</v>
      </c>
      <c r="B698" s="17">
        <v>-29.7</v>
      </c>
      <c r="C698" s="5">
        <f t="shared" ref="C698:G698" si="11">C$448-C616</f>
        <v>-35.374000000000024</v>
      </c>
      <c r="D698" s="5">
        <f t="shared" si="11"/>
        <v>-31.113</v>
      </c>
      <c r="E698" s="5">
        <f t="shared" si="11"/>
        <v>-43.088000000000022</v>
      </c>
      <c r="F698" s="5">
        <f t="shared" si="11"/>
        <v>-44.921799999999962</v>
      </c>
      <c r="G698" s="5">
        <f t="shared" si="11"/>
        <v>-44.976900000000001</v>
      </c>
    </row>
    <row r="699" spans="1:7" x14ac:dyDescent="0.45">
      <c r="A699" s="12" t="s">
        <v>86</v>
      </c>
      <c r="B699" s="17">
        <v>100.5</v>
      </c>
      <c r="C699" s="5">
        <f t="shared" ref="C699:G699" si="12">C$448-C617</f>
        <v>80.768499999999989</v>
      </c>
      <c r="D699" s="5">
        <f t="shared" si="12"/>
        <v>85.995899999999978</v>
      </c>
      <c r="E699" s="5">
        <f t="shared" si="12"/>
        <v>85.542599999999993</v>
      </c>
      <c r="F699" s="5">
        <f t="shared" si="12"/>
        <v>86.029899999999998</v>
      </c>
      <c r="G699" s="5">
        <f t="shared" si="12"/>
        <v>82.423599999999993</v>
      </c>
    </row>
    <row r="700" spans="1:7" x14ac:dyDescent="0.45">
      <c r="A700" s="12" t="s">
        <v>87</v>
      </c>
      <c r="B700" s="17">
        <v>-10.6</v>
      </c>
      <c r="C700" s="5">
        <f t="shared" ref="C700:G700" si="13">C$448-C618</f>
        <v>-1.6324999999999932</v>
      </c>
      <c r="D700" s="5">
        <f t="shared" si="13"/>
        <v>-2.5310000000000059</v>
      </c>
      <c r="E700" s="5">
        <f t="shared" si="13"/>
        <v>-7.6287000000000376</v>
      </c>
      <c r="F700" s="5">
        <f t="shared" si="13"/>
        <v>-2.1094999999999686</v>
      </c>
      <c r="G700" s="5">
        <f t="shared" si="13"/>
        <v>-8.6897999999999911</v>
      </c>
    </row>
    <row r="701" spans="1:7" x14ac:dyDescent="0.45">
      <c r="A701" s="12" t="s">
        <v>88</v>
      </c>
      <c r="B701" s="17">
        <v>75.7</v>
      </c>
      <c r="C701" s="5">
        <f t="shared" ref="C701:G701" si="14">C$448-C619</f>
        <v>62.800000000000011</v>
      </c>
      <c r="D701" s="5">
        <f t="shared" si="14"/>
        <v>65.586999999999989</v>
      </c>
      <c r="E701" s="5">
        <f t="shared" si="14"/>
        <v>63.537999999999982</v>
      </c>
      <c r="F701" s="5">
        <f t="shared" si="14"/>
        <v>62.444299999999998</v>
      </c>
      <c r="G701" s="5">
        <f t="shared" si="14"/>
        <v>60.059399999999982</v>
      </c>
    </row>
    <row r="702" spans="1:7" x14ac:dyDescent="0.45">
      <c r="A702" s="12" t="s">
        <v>89</v>
      </c>
      <c r="B702" s="17">
        <v>-22.6</v>
      </c>
      <c r="C702" s="5">
        <f t="shared" ref="C702:G702" si="15">C$448-C620</f>
        <v>-13.266099999999994</v>
      </c>
      <c r="D702" s="5">
        <f t="shared" si="15"/>
        <v>-11.384900000000016</v>
      </c>
      <c r="E702" s="5">
        <f t="shared" si="15"/>
        <v>-26.085000000000036</v>
      </c>
      <c r="F702" s="5">
        <f t="shared" si="15"/>
        <v>-29.27049999999997</v>
      </c>
      <c r="G702" s="5">
        <f t="shared" si="15"/>
        <v>-34.654899999999998</v>
      </c>
    </row>
    <row r="703" spans="1:7" x14ac:dyDescent="0.45">
      <c r="A703" s="12" t="s">
        <v>90</v>
      </c>
      <c r="B703" s="17">
        <v>84.1</v>
      </c>
      <c r="C703" s="5">
        <f t="shared" ref="C703:G703" si="16">C$448-C621</f>
        <v>86.749899999999997</v>
      </c>
      <c r="D703" s="5">
        <f t="shared" si="16"/>
        <v>91.250399999999985</v>
      </c>
      <c r="E703" s="5">
        <f t="shared" si="16"/>
        <v>83.394199999999984</v>
      </c>
      <c r="F703" s="5">
        <f t="shared" si="16"/>
        <v>81.126600000000025</v>
      </c>
      <c r="G703" s="5">
        <f t="shared" si="16"/>
        <v>78.099299999999999</v>
      </c>
    </row>
    <row r="704" spans="1:7" x14ac:dyDescent="0.45">
      <c r="A704" s="12" t="s">
        <v>96</v>
      </c>
      <c r="B704" s="18">
        <v>152.9</v>
      </c>
      <c r="C704" s="5">
        <f>C$448-C625</f>
        <v>156.55512357347985</v>
      </c>
      <c r="D704" s="5">
        <f t="shared" ref="D704:G704" si="17">D$448-D625</f>
        <v>161.93728554085658</v>
      </c>
      <c r="E704" s="5">
        <f t="shared" si="17"/>
        <v>159.81391534061791</v>
      </c>
      <c r="F704" s="5">
        <f t="shared" si="17"/>
        <v>161.77027732125137</v>
      </c>
      <c r="G704" s="5">
        <f t="shared" si="17"/>
        <v>155.39104774360172</v>
      </c>
    </row>
    <row r="705" spans="1:7" x14ac:dyDescent="0.45">
      <c r="A705" s="12" t="s">
        <v>100</v>
      </c>
      <c r="B705" s="18">
        <v>139.30000000000001</v>
      </c>
      <c r="C705" s="5">
        <f>C$448-C628</f>
        <v>142.66863534803826</v>
      </c>
      <c r="D705" s="5">
        <f t="shared" ref="D705:G705" si="18">D$448-D628</f>
        <v>146.72377133315661</v>
      </c>
      <c r="E705" s="5">
        <f t="shared" si="18"/>
        <v>144.21940325831733</v>
      </c>
      <c r="F705" s="5">
        <f t="shared" si="18"/>
        <v>146.02181142309024</v>
      </c>
      <c r="G705" s="5">
        <f t="shared" si="18"/>
        <v>145.8531101371467</v>
      </c>
    </row>
    <row r="706" spans="1:7" x14ac:dyDescent="0.45">
      <c r="A706" s="12">
        <v>13</v>
      </c>
      <c r="B706" s="19">
        <v>133</v>
      </c>
      <c r="C706" s="5">
        <f t="shared" ref="C706:G706" si="19">C$448-C629</f>
        <v>128.4761</v>
      </c>
      <c r="D706" s="5">
        <f t="shared" si="19"/>
        <v>129.27789999999999</v>
      </c>
      <c r="E706" s="5">
        <f t="shared" si="19"/>
        <v>128.28309999999999</v>
      </c>
      <c r="F706" s="5">
        <f t="shared" si="19"/>
        <v>133.47080000000003</v>
      </c>
      <c r="G706" s="5">
        <f t="shared" si="19"/>
        <v>134.41479999999999</v>
      </c>
    </row>
    <row r="707" spans="1:7" x14ac:dyDescent="0.45">
      <c r="A707" s="12" t="s">
        <v>103</v>
      </c>
      <c r="B707" s="18">
        <v>136.69999999999999</v>
      </c>
      <c r="C707" s="5">
        <f>C$448-C632</f>
        <v>132.56604708768108</v>
      </c>
      <c r="D707" s="5">
        <f t="shared" ref="D707:G707" si="20">D$448-D632</f>
        <v>132.70419701166992</v>
      </c>
      <c r="E707" s="5">
        <f t="shared" si="20"/>
        <v>133.05439464065142</v>
      </c>
      <c r="F707" s="5">
        <f t="shared" si="20"/>
        <v>138.8168958694061</v>
      </c>
      <c r="G707" s="5">
        <f t="shared" si="20"/>
        <v>142.63151463981774</v>
      </c>
    </row>
    <row r="708" spans="1:7" x14ac:dyDescent="0.45">
      <c r="A708" s="12">
        <v>15</v>
      </c>
      <c r="B708" s="18">
        <v>132.19999999999999</v>
      </c>
      <c r="C708" s="5">
        <f t="shared" ref="C708:G708" si="21">C$448-C633</f>
        <v>133.6806</v>
      </c>
      <c r="D708" s="5">
        <f t="shared" si="21"/>
        <v>134.41049999999998</v>
      </c>
      <c r="E708" s="5">
        <f t="shared" si="21"/>
        <v>132.47499999999999</v>
      </c>
      <c r="F708" s="5">
        <f t="shared" si="21"/>
        <v>135.1053</v>
      </c>
      <c r="G708" s="5">
        <f t="shared" si="21"/>
        <v>133.99159999999998</v>
      </c>
    </row>
    <row r="709" spans="1:7" x14ac:dyDescent="0.45">
      <c r="A709" s="12" t="s">
        <v>109</v>
      </c>
      <c r="B709" s="18">
        <v>138.5</v>
      </c>
      <c r="C709" s="5">
        <f>C$448-C637</f>
        <v>144.73992121892502</v>
      </c>
      <c r="D709" s="5">
        <f t="shared" ref="D709:G709" si="22">D$448-D637</f>
        <v>146.00058061533687</v>
      </c>
      <c r="E709" s="5">
        <f t="shared" si="22"/>
        <v>144.78103229444906</v>
      </c>
      <c r="F709" s="5">
        <f t="shared" si="22"/>
        <v>147.04383029661915</v>
      </c>
      <c r="G709" s="5">
        <f t="shared" si="22"/>
        <v>144.45376281326236</v>
      </c>
    </row>
    <row r="710" spans="1:7" x14ac:dyDescent="0.45">
      <c r="A710" s="12" t="s">
        <v>118</v>
      </c>
      <c r="B710" s="18">
        <v>125.8</v>
      </c>
      <c r="C710" s="5">
        <f>C$448-C641</f>
        <v>134.26600563954975</v>
      </c>
      <c r="D710" s="5">
        <f t="shared" ref="D710:G710" si="23">D$448-D641</f>
        <v>132.85947426833431</v>
      </c>
      <c r="E710" s="5">
        <f t="shared" si="23"/>
        <v>130.70144800854632</v>
      </c>
      <c r="F710" s="5">
        <f t="shared" si="23"/>
        <v>132.87351802823372</v>
      </c>
      <c r="G710" s="5">
        <f t="shared" si="23"/>
        <v>131.00099508115048</v>
      </c>
    </row>
    <row r="711" spans="1:7" x14ac:dyDescent="0.45">
      <c r="A711" s="12" t="s">
        <v>122</v>
      </c>
      <c r="B711" s="18">
        <v>145.30000000000001</v>
      </c>
      <c r="C711" s="5">
        <f>C$448-C645</f>
        <v>153.58108738838473</v>
      </c>
      <c r="D711" s="5">
        <f t="shared" ref="D711:G711" si="24">D$448-D645</f>
        <v>152.86290792161924</v>
      </c>
      <c r="E711" s="5">
        <f t="shared" si="24"/>
        <v>150.9385566872256</v>
      </c>
      <c r="F711" s="5">
        <f t="shared" si="24"/>
        <v>152.8955849807617</v>
      </c>
      <c r="G711" s="5">
        <f t="shared" si="24"/>
        <v>147.83517236775586</v>
      </c>
    </row>
    <row r="712" spans="1:7" x14ac:dyDescent="0.45">
      <c r="A712" s="12">
        <v>19</v>
      </c>
      <c r="B712" s="18">
        <v>169</v>
      </c>
      <c r="C712" s="5">
        <f t="shared" ref="C712:G712" si="25">C$448-C646</f>
        <v>190.97029999999998</v>
      </c>
      <c r="D712" s="5">
        <f t="shared" si="25"/>
        <v>196.09749999999997</v>
      </c>
      <c r="E712" s="5">
        <f t="shared" si="25"/>
        <v>188.79109999999997</v>
      </c>
      <c r="F712" s="5">
        <f t="shared" si="25"/>
        <v>190.47239999999999</v>
      </c>
      <c r="G712" s="5">
        <f t="shared" si="25"/>
        <v>186.45240000000001</v>
      </c>
    </row>
    <row r="713" spans="1:7" x14ac:dyDescent="0.45">
      <c r="A713" s="12">
        <v>20</v>
      </c>
      <c r="B713" s="18">
        <v>153</v>
      </c>
      <c r="C713" s="5">
        <f t="shared" ref="C713:G713" si="26">C$448-C647</f>
        <v>155.3562</v>
      </c>
      <c r="D713" s="5">
        <f t="shared" si="26"/>
        <v>156.0436</v>
      </c>
      <c r="E713" s="5">
        <f t="shared" si="26"/>
        <v>154.12689999999998</v>
      </c>
      <c r="F713" s="5">
        <f t="shared" si="26"/>
        <v>158.21340000000001</v>
      </c>
      <c r="G713" s="5">
        <f t="shared" si="26"/>
        <v>145.66549999999998</v>
      </c>
    </row>
    <row r="714" spans="1:7" x14ac:dyDescent="0.45">
      <c r="A714" s="12" t="s">
        <v>263</v>
      </c>
      <c r="B714" s="18">
        <v>355.7</v>
      </c>
      <c r="C714" s="5">
        <f t="shared" ref="C714:G714" si="27">C$448-C648</f>
        <v>355.33969999999999</v>
      </c>
      <c r="D714" s="5">
        <f t="shared" si="27"/>
        <v>349.4042</v>
      </c>
      <c r="E714" s="5">
        <f t="shared" si="27"/>
        <v>391.56099999999998</v>
      </c>
      <c r="F714" s="5">
        <f t="shared" si="27"/>
        <v>413.9726</v>
      </c>
      <c r="G714" s="5">
        <f t="shared" si="27"/>
        <v>412.11540000000002</v>
      </c>
    </row>
    <row r="715" spans="1:7" x14ac:dyDescent="0.45">
      <c r="A715" s="12" t="s">
        <v>175</v>
      </c>
      <c r="B715" s="18">
        <v>26.2</v>
      </c>
      <c r="C715" s="5">
        <f t="shared" ref="C715:G715" si="28">C$448-C649</f>
        <v>17.58605</v>
      </c>
      <c r="D715" s="5">
        <f t="shared" si="28"/>
        <v>12.534449999999993</v>
      </c>
      <c r="E715" s="5">
        <f t="shared" si="28"/>
        <v>7.6440499999999929</v>
      </c>
      <c r="F715" s="5">
        <f t="shared" si="28"/>
        <v>11.576350000000048</v>
      </c>
      <c r="G715" s="5">
        <f t="shared" si="28"/>
        <v>10.10164999999995</v>
      </c>
    </row>
    <row r="716" spans="1:7" x14ac:dyDescent="0.45">
      <c r="A716" s="12">
        <v>22</v>
      </c>
      <c r="B716" s="18">
        <v>302</v>
      </c>
      <c r="C716" s="5">
        <f t="shared" ref="C716:G716" si="29">C$448-C650</f>
        <v>286.61529999999999</v>
      </c>
      <c r="D716" s="5">
        <f t="shared" si="29"/>
        <v>279.58319999999998</v>
      </c>
      <c r="E716" s="5">
        <f t="shared" si="29"/>
        <v>325.80070000000001</v>
      </c>
      <c r="F716" s="5">
        <f t="shared" si="29"/>
        <v>360.68299999999999</v>
      </c>
      <c r="G716" s="5">
        <f t="shared" si="29"/>
        <v>355.21469999999999</v>
      </c>
    </row>
    <row r="717" spans="1:7" x14ac:dyDescent="0.45">
      <c r="A717" s="12">
        <v>23</v>
      </c>
      <c r="B717" s="18">
        <v>-127.2</v>
      </c>
      <c r="C717" s="5">
        <f t="shared" ref="C717:G717" si="30">C$448-C651</f>
        <v>-142.87860000000001</v>
      </c>
      <c r="D717" s="5">
        <f t="shared" si="30"/>
        <v>-151.98220000000003</v>
      </c>
      <c r="E717" s="5">
        <f t="shared" si="30"/>
        <v>-157.36500000000001</v>
      </c>
      <c r="F717" s="5">
        <f t="shared" si="30"/>
        <v>-155.61789999999996</v>
      </c>
      <c r="G717" s="5">
        <f t="shared" si="30"/>
        <v>-161.57150000000001</v>
      </c>
    </row>
    <row r="718" spans="1:7" x14ac:dyDescent="0.45">
      <c r="A718" s="12">
        <v>24</v>
      </c>
      <c r="B718" s="19">
        <v>-151</v>
      </c>
      <c r="C718" s="5">
        <f t="shared" ref="C718:G718" si="31">C$448-C652</f>
        <v>-152.3141</v>
      </c>
      <c r="D718" s="5">
        <f t="shared" si="31"/>
        <v>-158.53660000000002</v>
      </c>
      <c r="E718" s="5">
        <f t="shared" si="31"/>
        <v>-166.79110000000003</v>
      </c>
      <c r="F718" s="5">
        <f t="shared" si="31"/>
        <v>-163.37669999999997</v>
      </c>
      <c r="G718" s="5">
        <f t="shared" si="31"/>
        <v>-168.59340000000003</v>
      </c>
    </row>
    <row r="719" spans="1:7" x14ac:dyDescent="0.45">
      <c r="A719" s="12">
        <v>25</v>
      </c>
      <c r="B719" s="18">
        <v>63.5</v>
      </c>
      <c r="C719" s="5">
        <f t="shared" ref="C719:G719" si="32">C$448-C653</f>
        <v>68.234100000000012</v>
      </c>
      <c r="D719" s="5">
        <f t="shared" si="32"/>
        <v>63.772799999999989</v>
      </c>
      <c r="E719" s="5">
        <f t="shared" si="32"/>
        <v>62.906499999999994</v>
      </c>
      <c r="F719" s="5">
        <f t="shared" si="32"/>
        <v>65.914300000000026</v>
      </c>
      <c r="G719" s="5">
        <f t="shared" si="32"/>
        <v>61.830099999999987</v>
      </c>
    </row>
    <row r="720" spans="1:7" x14ac:dyDescent="0.45">
      <c r="A720" s="12">
        <v>26</v>
      </c>
      <c r="B720" s="18">
        <v>187.9</v>
      </c>
      <c r="C720" s="5">
        <f t="shared" ref="C720:G720" si="33">C$448-C654</f>
        <v>179.35729999999998</v>
      </c>
      <c r="D720" s="5">
        <f t="shared" si="33"/>
        <v>174.93899999999999</v>
      </c>
      <c r="E720" s="5">
        <f t="shared" si="33"/>
        <v>194.72549999999998</v>
      </c>
      <c r="F720" s="5">
        <f t="shared" si="33"/>
        <v>202.7885</v>
      </c>
      <c r="G720" s="5">
        <f t="shared" si="33"/>
        <v>201.3143</v>
      </c>
    </row>
    <row r="721" spans="1:9" x14ac:dyDescent="0.45">
      <c r="A721" s="12" t="s">
        <v>179</v>
      </c>
      <c r="B721" s="18">
        <v>13.9</v>
      </c>
      <c r="C721" s="5">
        <f>C$448-C657</f>
        <v>11.158327861653959</v>
      </c>
      <c r="D721" s="5">
        <f t="shared" ref="D721:G721" si="34">D$448-D657</f>
        <v>9.4344012092664684</v>
      </c>
      <c r="E721" s="5">
        <f t="shared" si="34"/>
        <v>11.236967098937157</v>
      </c>
      <c r="F721" s="5">
        <f t="shared" si="34"/>
        <v>11.968431052838696</v>
      </c>
      <c r="G721" s="5">
        <f t="shared" si="34"/>
        <v>10.719861678062216</v>
      </c>
    </row>
    <row r="722" spans="1:9" x14ac:dyDescent="0.45">
      <c r="A722" s="12">
        <v>28</v>
      </c>
      <c r="B722" s="19">
        <v>16</v>
      </c>
      <c r="C722" s="5">
        <f t="shared" ref="C722:G722" si="35">C$448-C658</f>
        <v>15.02600000000001</v>
      </c>
      <c r="D722" s="5">
        <f t="shared" si="35"/>
        <v>13.239299999999957</v>
      </c>
      <c r="E722" s="5">
        <f t="shared" si="35"/>
        <v>14.781599999999969</v>
      </c>
      <c r="F722" s="5">
        <f t="shared" si="35"/>
        <v>15.378300000000024</v>
      </c>
      <c r="G722" s="5">
        <f t="shared" si="35"/>
        <v>13.667100000000005</v>
      </c>
    </row>
    <row r="723" spans="1:9" x14ac:dyDescent="0.45">
      <c r="A723" s="12">
        <v>29</v>
      </c>
      <c r="B723" s="18">
        <v>93</v>
      </c>
      <c r="C723" s="5">
        <f t="shared" ref="C723:G723" si="36">C$448-C659</f>
        <v>96.976699999999994</v>
      </c>
      <c r="D723" s="5">
        <f t="shared" si="36"/>
        <v>99.427999999999997</v>
      </c>
      <c r="E723" s="5">
        <f t="shared" si="36"/>
        <v>103.37849999999997</v>
      </c>
      <c r="F723" s="5">
        <f t="shared" si="36"/>
        <v>107.1225</v>
      </c>
      <c r="G723" s="5">
        <f t="shared" si="36"/>
        <v>106.73699999999999</v>
      </c>
    </row>
    <row r="724" spans="1:9" x14ac:dyDescent="0.45">
      <c r="A724" s="24" t="s">
        <v>209</v>
      </c>
      <c r="B724" s="18">
        <v>24.2</v>
      </c>
      <c r="C724" s="5">
        <f t="shared" ref="C724:G724" si="37">C$448-C660</f>
        <v>15.630499999999984</v>
      </c>
      <c r="D724" s="5">
        <f t="shared" si="37"/>
        <v>17.13919999999996</v>
      </c>
      <c r="E724" s="5">
        <f t="shared" si="37"/>
        <v>6.1751999999999612</v>
      </c>
      <c r="F724" s="5">
        <f t="shared" si="37"/>
        <v>7.9180000000000064</v>
      </c>
      <c r="G724" s="5">
        <f t="shared" si="37"/>
        <v>8.9877999999999929</v>
      </c>
    </row>
    <row r="725" spans="1:9" x14ac:dyDescent="0.45">
      <c r="A725" s="24" t="s">
        <v>210</v>
      </c>
      <c r="B725" s="18">
        <v>11.3</v>
      </c>
      <c r="C725" s="5">
        <f>C$448-C663</f>
        <v>7.0635604726841166</v>
      </c>
      <c r="D725" s="5">
        <f t="shared" ref="D725:G725" si="38">D$448-D663</f>
        <v>7.4312674291265353</v>
      </c>
      <c r="E725" s="5">
        <f t="shared" si="38"/>
        <v>-3.9832946685273782</v>
      </c>
      <c r="F725" s="5">
        <f t="shared" si="38"/>
        <v>-1.7715882903966076</v>
      </c>
      <c r="G725" s="5">
        <f t="shared" si="38"/>
        <v>-2.1251372822305257</v>
      </c>
    </row>
    <row r="726" spans="1:9" x14ac:dyDescent="0.45">
      <c r="A726" s="24" t="s">
        <v>214</v>
      </c>
      <c r="B726" s="18">
        <v>54.1</v>
      </c>
      <c r="C726" s="5">
        <f>C$448-C664</f>
        <v>36.275399999999991</v>
      </c>
      <c r="D726" s="5">
        <f t="shared" ref="D726:G726" si="39">D$448-D664</f>
        <v>40.543999999999983</v>
      </c>
      <c r="E726" s="5">
        <f t="shared" si="39"/>
        <v>38.520699999999977</v>
      </c>
      <c r="F726" s="5">
        <f t="shared" si="39"/>
        <v>38.927400000000034</v>
      </c>
      <c r="G726" s="5">
        <f t="shared" si="39"/>
        <v>37.928799999999967</v>
      </c>
      <c r="I726" s="1"/>
    </row>
    <row r="727" spans="1:9" x14ac:dyDescent="0.45">
      <c r="A727" s="24" t="s">
        <v>211</v>
      </c>
      <c r="B727" s="18">
        <v>61.8</v>
      </c>
      <c r="C727" s="5">
        <f>C$448-C667</f>
        <v>41.832521339631739</v>
      </c>
      <c r="D727" s="5">
        <f t="shared" ref="D727:G727" si="40">D$448-D667</f>
        <v>46.050986315022556</v>
      </c>
      <c r="E727" s="5">
        <f t="shared" si="40"/>
        <v>43.505603918800887</v>
      </c>
      <c r="F727" s="5">
        <f t="shared" si="40"/>
        <v>43.84268069654604</v>
      </c>
      <c r="G727" s="5">
        <f t="shared" si="40"/>
        <v>43.513752474630564</v>
      </c>
    </row>
    <row r="728" spans="1:9" x14ac:dyDescent="0.45">
      <c r="A728" s="24" t="s">
        <v>212</v>
      </c>
      <c r="B728" s="18">
        <v>-24.4</v>
      </c>
      <c r="C728" s="5">
        <f t="shared" ref="C728:G728" si="41">C$448-C668</f>
        <v>-35.93810000000002</v>
      </c>
      <c r="D728" s="5">
        <f t="shared" si="41"/>
        <v>-36.26260000000002</v>
      </c>
      <c r="E728" s="5">
        <f t="shared" si="41"/>
        <v>-42.712199999999996</v>
      </c>
      <c r="F728" s="5">
        <f t="shared" si="41"/>
        <v>-45.343599999999981</v>
      </c>
      <c r="G728" s="5">
        <f t="shared" si="41"/>
        <v>-50.795700000000011</v>
      </c>
    </row>
    <row r="729" spans="1:9" x14ac:dyDescent="0.45">
      <c r="A729" s="24" t="s">
        <v>213</v>
      </c>
      <c r="B729" s="18">
        <v>-21.8</v>
      </c>
      <c r="C729" s="5">
        <f t="shared" ref="C729:G729" si="42">C$448-C669</f>
        <v>-27.737599999999986</v>
      </c>
      <c r="D729" s="5">
        <f t="shared" si="42"/>
        <v>-27.576799999999992</v>
      </c>
      <c r="E729" s="5">
        <f t="shared" si="42"/>
        <v>-33.816800000000001</v>
      </c>
      <c r="F729" s="5">
        <f t="shared" si="42"/>
        <v>-36.023699999999963</v>
      </c>
      <c r="G729" s="5">
        <f t="shared" si="42"/>
        <v>-40.655700000000024</v>
      </c>
    </row>
    <row r="730" spans="1:9" x14ac:dyDescent="0.45">
      <c r="A730" s="12" t="s">
        <v>193</v>
      </c>
      <c r="B730" s="18">
        <v>-181</v>
      </c>
      <c r="C730" s="5">
        <f>C$448-C672</f>
        <v>-175.78405551682459</v>
      </c>
      <c r="D730" s="5">
        <f t="shared" ref="D730:G730" si="43">D$448-D672</f>
        <v>-184.70196259601983</v>
      </c>
      <c r="E730" s="5">
        <f t="shared" si="43"/>
        <v>-205.96254109006037</v>
      </c>
      <c r="F730" s="5">
        <f t="shared" si="43"/>
        <v>-212.39978747979586</v>
      </c>
      <c r="G730" s="5">
        <f t="shared" si="43"/>
        <v>-206.32730530885794</v>
      </c>
    </row>
    <row r="731" spans="1:9" x14ac:dyDescent="0.45">
      <c r="A731" s="12">
        <v>33</v>
      </c>
      <c r="B731" s="18">
        <v>-79</v>
      </c>
      <c r="C731" s="5">
        <f t="shared" ref="C731:G731" si="44">C$448-C673</f>
        <v>-81.548699999999997</v>
      </c>
      <c r="D731" s="5">
        <f t="shared" si="44"/>
        <v>-94.346300000000042</v>
      </c>
      <c r="E731" s="5">
        <f t="shared" si="44"/>
        <v>-102.18970000000002</v>
      </c>
      <c r="F731" s="5">
        <f t="shared" si="44"/>
        <v>-93.3596</v>
      </c>
      <c r="G731" s="5">
        <f t="shared" si="44"/>
        <v>-95.793999999999983</v>
      </c>
    </row>
    <row r="732" spans="1:9" x14ac:dyDescent="0.45">
      <c r="A732" s="12">
        <v>34</v>
      </c>
      <c r="B732" s="18">
        <v>-14</v>
      </c>
      <c r="C732" s="5">
        <f t="shared" ref="C732:G732" si="45">C$448-C674</f>
        <v>-18.015500000000031</v>
      </c>
      <c r="D732" s="5">
        <f t="shared" si="45"/>
        <v>-24.664600000000007</v>
      </c>
      <c r="E732" s="5">
        <f t="shared" si="45"/>
        <v>-31.622000000000014</v>
      </c>
      <c r="F732" s="5">
        <f t="shared" si="45"/>
        <v>-26.253800000000012</v>
      </c>
      <c r="G732" s="5">
        <f t="shared" si="45"/>
        <v>-24.540300000000002</v>
      </c>
    </row>
    <row r="733" spans="1:9" x14ac:dyDescent="0.45">
      <c r="A733" s="12" t="s">
        <v>141</v>
      </c>
      <c r="B733" s="18">
        <v>38</v>
      </c>
      <c r="C733" s="5">
        <f t="shared" ref="C733:G733" si="46">C$448-C675</f>
        <v>26.712899999999991</v>
      </c>
      <c r="D733" s="5">
        <f t="shared" si="46"/>
        <v>26.973599999999976</v>
      </c>
      <c r="E733" s="5">
        <f t="shared" si="46"/>
        <v>25.073699999999974</v>
      </c>
      <c r="F733" s="5">
        <f t="shared" si="46"/>
        <v>27.270100000000014</v>
      </c>
      <c r="G733" s="5">
        <f t="shared" si="46"/>
        <v>25.271799999999985</v>
      </c>
    </row>
    <row r="734" spans="1:9" x14ac:dyDescent="0.45">
      <c r="A734" s="12" t="s">
        <v>194</v>
      </c>
      <c r="B734" s="18">
        <v>26</v>
      </c>
      <c r="C734" s="5">
        <f t="shared" ref="C734:G734" si="47">C$448-C676</f>
        <v>10.773599999999988</v>
      </c>
      <c r="D734" s="5">
        <f t="shared" si="47"/>
        <v>8.0043999999999755</v>
      </c>
      <c r="E734" s="5">
        <f t="shared" si="47"/>
        <v>7.2935999999999694</v>
      </c>
      <c r="F734" s="5">
        <f t="shared" si="47"/>
        <v>9.4812000000000012</v>
      </c>
      <c r="G734" s="5">
        <f t="shared" si="47"/>
        <v>8.1170000000000186</v>
      </c>
    </row>
    <row r="735" spans="1:9" x14ac:dyDescent="0.45">
      <c r="A735" s="2" t="s">
        <v>251</v>
      </c>
      <c r="B735" s="18"/>
      <c r="C735" s="5"/>
      <c r="D735" s="5"/>
      <c r="E735" s="5"/>
      <c r="F735" s="5"/>
      <c r="G735" s="5"/>
    </row>
    <row r="736" spans="1:9" x14ac:dyDescent="0.45">
      <c r="A736" s="3" t="s">
        <v>248</v>
      </c>
      <c r="B736" s="18"/>
      <c r="C736" s="5"/>
      <c r="D736" s="5"/>
      <c r="E736" s="5"/>
      <c r="F736" s="5"/>
      <c r="G736" s="5"/>
    </row>
    <row r="737" spans="1:12" x14ac:dyDescent="0.45">
      <c r="A737" s="3" t="s">
        <v>249</v>
      </c>
      <c r="B737" s="18"/>
      <c r="C737" s="5"/>
      <c r="D737" s="5"/>
      <c r="E737" s="5"/>
      <c r="F737" s="5"/>
      <c r="G737" s="5"/>
    </row>
    <row r="740" spans="1:12" x14ac:dyDescent="0.45">
      <c r="A740" s="1" t="s">
        <v>262</v>
      </c>
    </row>
    <row r="741" spans="1:12" x14ac:dyDescent="0.45">
      <c r="A741" s="1" t="s">
        <v>127</v>
      </c>
      <c r="C741" s="1" t="s">
        <v>128</v>
      </c>
      <c r="E741" s="1" t="s">
        <v>128</v>
      </c>
      <c r="G741" s="1" t="s">
        <v>128</v>
      </c>
      <c r="I741" s="1" t="s">
        <v>128</v>
      </c>
      <c r="K741" s="1" t="s">
        <v>207</v>
      </c>
    </row>
    <row r="742" spans="1:12" x14ac:dyDescent="0.45">
      <c r="A742" s="2" t="s">
        <v>246</v>
      </c>
      <c r="C742" s="1" t="s">
        <v>202</v>
      </c>
      <c r="E742" s="1" t="s">
        <v>247</v>
      </c>
      <c r="G742" s="1" t="s">
        <v>2</v>
      </c>
      <c r="I742" s="1" t="s">
        <v>207</v>
      </c>
      <c r="K742" s="1" t="s">
        <v>207</v>
      </c>
    </row>
    <row r="743" spans="1:12" x14ac:dyDescent="0.45">
      <c r="A743" s="1" t="s">
        <v>199</v>
      </c>
      <c r="B743" s="1" t="s">
        <v>167</v>
      </c>
      <c r="C743" s="2" t="s">
        <v>4</v>
      </c>
      <c r="D743" s="1" t="s">
        <v>171</v>
      </c>
      <c r="E743" s="1" t="s">
        <v>4</v>
      </c>
      <c r="F743" s="1" t="s">
        <v>171</v>
      </c>
      <c r="G743" s="1" t="s">
        <v>4</v>
      </c>
      <c r="H743" s="1" t="s">
        <v>171</v>
      </c>
      <c r="I743" s="1" t="s">
        <v>4</v>
      </c>
      <c r="J743" s="1" t="s">
        <v>171</v>
      </c>
      <c r="K743" s="1" t="s">
        <v>4</v>
      </c>
      <c r="L743" s="1" t="s">
        <v>171</v>
      </c>
    </row>
    <row r="744" spans="1:12" x14ac:dyDescent="0.45">
      <c r="A744" s="12" t="s">
        <v>254</v>
      </c>
      <c r="B744" s="17">
        <v>39.6</v>
      </c>
      <c r="C744" s="7">
        <f t="shared" ref="C744:C791" si="48">C687*C$556+C$558</f>
        <v>47.662108218865995</v>
      </c>
      <c r="D744" s="7">
        <f>ABS(C744-$B744)</f>
        <v>8.062108218865994</v>
      </c>
      <c r="E744" s="7">
        <f t="shared" ref="E744:E791" si="49">D687*D$556+D$558</f>
        <v>46.619493733898942</v>
      </c>
      <c r="F744" s="7">
        <f>ABS(E744-$B744)</f>
        <v>7.0194937338989405</v>
      </c>
      <c r="G744" s="7">
        <f t="shared" ref="G744:G791" si="50">E687*E$556+E$558</f>
        <v>42.296208366880634</v>
      </c>
      <c r="H744" s="7">
        <f>ABS(G744-$B744)</f>
        <v>2.6962083668806329</v>
      </c>
      <c r="I744" s="7">
        <f t="shared" ref="I744:I791" si="51">F687*F$556+F$558</f>
        <v>38.651353794484557</v>
      </c>
      <c r="J744" s="7">
        <f>ABS(I744-$B744)</f>
        <v>0.94864620551544476</v>
      </c>
      <c r="K744" s="7">
        <f t="shared" ref="K744:K791" si="52">G687*G$556+G$558</f>
        <v>37.921730717492018</v>
      </c>
      <c r="L744" s="7">
        <f>ABS(K744-$B744)</f>
        <v>1.6782692825079835</v>
      </c>
    </row>
    <row r="745" spans="1:12" x14ac:dyDescent="0.45">
      <c r="A745" s="12" t="s">
        <v>255</v>
      </c>
      <c r="B745" s="17">
        <v>297.60000000000002</v>
      </c>
      <c r="C745" s="7">
        <f t="shared" si="48"/>
        <v>290.55547557032077</v>
      </c>
      <c r="D745" s="7">
        <f t="shared" ref="D745:D791" si="53">ABS(C745-$B745)</f>
        <v>7.0445244296792566</v>
      </c>
      <c r="E745" s="7">
        <f t="shared" si="49"/>
        <v>276.20920883151001</v>
      </c>
      <c r="F745" s="7">
        <f t="shared" ref="F745:F791" si="54">ABS(E745-$B745)</f>
        <v>21.390791168490011</v>
      </c>
      <c r="G745" s="7">
        <f t="shared" si="50"/>
        <v>285.25148481805752</v>
      </c>
      <c r="H745" s="7">
        <f t="shared" ref="H745:H791" si="55">ABS(G745-$B745)</f>
        <v>12.348515181942503</v>
      </c>
      <c r="I745" s="7">
        <f t="shared" si="51"/>
        <v>292.42163707465375</v>
      </c>
      <c r="J745" s="7">
        <f t="shared" ref="J745:J791" si="56">ABS(I745-$B745)</f>
        <v>5.1783629253462777</v>
      </c>
      <c r="K745" s="7">
        <f t="shared" si="52"/>
        <v>291.71003105802964</v>
      </c>
      <c r="L745" s="7">
        <f t="shared" ref="L745:L791" si="57">ABS(K745-$B745)</f>
        <v>5.8899689419703805</v>
      </c>
    </row>
    <row r="746" spans="1:12" x14ac:dyDescent="0.45">
      <c r="A746" s="12">
        <v>2</v>
      </c>
      <c r="B746" s="17">
        <v>-110</v>
      </c>
      <c r="C746" s="7">
        <f t="shared" si="48"/>
        <v>-116.7884859106</v>
      </c>
      <c r="D746" s="7">
        <f t="shared" si="53"/>
        <v>6.7884859106000022</v>
      </c>
      <c r="E746" s="7">
        <f t="shared" si="49"/>
        <v>-109.80810944</v>
      </c>
      <c r="F746" s="7">
        <f t="shared" si="54"/>
        <v>0.19189056000000448</v>
      </c>
      <c r="G746" s="7">
        <f t="shared" si="50"/>
        <v>-108.13539234090001</v>
      </c>
      <c r="H746" s="7">
        <f t="shared" si="55"/>
        <v>1.8646076590999883</v>
      </c>
      <c r="I746" s="7">
        <f t="shared" si="51"/>
        <v>-116.38486658200002</v>
      </c>
      <c r="J746" s="7">
        <f t="shared" si="56"/>
        <v>6.384866582000015</v>
      </c>
      <c r="K746" s="7">
        <f t="shared" si="52"/>
        <v>-117.40484685000003</v>
      </c>
      <c r="L746" s="7">
        <f t="shared" si="57"/>
        <v>7.4048468500000268</v>
      </c>
    </row>
    <row r="747" spans="1:12" x14ac:dyDescent="0.45">
      <c r="A747" s="12">
        <v>3</v>
      </c>
      <c r="B747" s="17">
        <v>-54.5</v>
      </c>
      <c r="C747" s="7">
        <f t="shared" si="48"/>
        <v>-54.282843873000012</v>
      </c>
      <c r="D747" s="7">
        <f t="shared" si="53"/>
        <v>0.21715612699998843</v>
      </c>
      <c r="E747" s="7">
        <f t="shared" si="49"/>
        <v>-54.839942630000046</v>
      </c>
      <c r="F747" s="7">
        <f t="shared" si="54"/>
        <v>0.33994263000004565</v>
      </c>
      <c r="G747" s="7">
        <f t="shared" si="50"/>
        <v>-49.328613194400035</v>
      </c>
      <c r="H747" s="7">
        <f t="shared" si="55"/>
        <v>5.1713868055999654</v>
      </c>
      <c r="I747" s="7">
        <f t="shared" si="51"/>
        <v>-53.935782352799983</v>
      </c>
      <c r="J747" s="7">
        <f t="shared" si="56"/>
        <v>0.56421764720001732</v>
      </c>
      <c r="K747" s="7">
        <f t="shared" si="52"/>
        <v>-56.163417511200002</v>
      </c>
      <c r="L747" s="7">
        <f t="shared" si="57"/>
        <v>1.6634175112000023</v>
      </c>
    </row>
    <row r="748" spans="1:12" x14ac:dyDescent="0.45">
      <c r="A748" s="12">
        <v>4</v>
      </c>
      <c r="B748" s="17">
        <v>24</v>
      </c>
      <c r="C748" s="7">
        <f t="shared" si="48"/>
        <v>19.060666273999988</v>
      </c>
      <c r="D748" s="7">
        <f t="shared" si="53"/>
        <v>4.9393337260000116</v>
      </c>
      <c r="E748" s="7">
        <f t="shared" si="49"/>
        <v>22.538938809999987</v>
      </c>
      <c r="F748" s="7">
        <f t="shared" si="54"/>
        <v>1.461061190000013</v>
      </c>
      <c r="G748" s="7">
        <f t="shared" si="50"/>
        <v>25.650789414899997</v>
      </c>
      <c r="H748" s="7">
        <f t="shared" si="55"/>
        <v>1.6507894148999966</v>
      </c>
      <c r="I748" s="7">
        <f t="shared" si="51"/>
        <v>25.653639514000005</v>
      </c>
      <c r="J748" s="7">
        <f t="shared" si="56"/>
        <v>1.6536395140000053</v>
      </c>
      <c r="K748" s="7">
        <f t="shared" si="52"/>
        <v>26.049004987199993</v>
      </c>
      <c r="L748" s="7">
        <f t="shared" si="57"/>
        <v>2.0490049871999929</v>
      </c>
    </row>
    <row r="749" spans="1:12" x14ac:dyDescent="0.45">
      <c r="A749" s="12" t="s">
        <v>81</v>
      </c>
      <c r="B749" s="17">
        <v>18.3</v>
      </c>
      <c r="C749" s="7">
        <f t="shared" si="48"/>
        <v>13.267477702349987</v>
      </c>
      <c r="D749" s="7">
        <f t="shared" si="53"/>
        <v>5.0325222976500132</v>
      </c>
      <c r="E749" s="7">
        <f t="shared" si="49"/>
        <v>9.7254523449999812</v>
      </c>
      <c r="F749" s="7">
        <f t="shared" si="54"/>
        <v>8.5745476550000195</v>
      </c>
      <c r="G749" s="7">
        <f t="shared" si="50"/>
        <v>15.526175399649997</v>
      </c>
      <c r="H749" s="7">
        <f t="shared" si="55"/>
        <v>2.7738246003500038</v>
      </c>
      <c r="I749" s="7">
        <f t="shared" si="51"/>
        <v>17.033496413400016</v>
      </c>
      <c r="J749" s="7">
        <f t="shared" si="56"/>
        <v>1.2665035865999847</v>
      </c>
      <c r="K749" s="7">
        <f t="shared" si="52"/>
        <v>14.367529800600028</v>
      </c>
      <c r="L749" s="7">
        <f t="shared" si="57"/>
        <v>3.9324701993999724</v>
      </c>
    </row>
    <row r="750" spans="1:12" x14ac:dyDescent="0.45">
      <c r="A750" s="12" t="s">
        <v>82</v>
      </c>
      <c r="B750" s="17">
        <v>27.6</v>
      </c>
      <c r="C750" s="7">
        <f t="shared" si="48"/>
        <v>22.718214815899966</v>
      </c>
      <c r="D750" s="7">
        <f t="shared" si="53"/>
        <v>4.8817851841000355</v>
      </c>
      <c r="E750" s="7">
        <f t="shared" si="49"/>
        <v>18.627743919999997</v>
      </c>
      <c r="F750" s="7">
        <f t="shared" si="54"/>
        <v>8.9722560800000046</v>
      </c>
      <c r="G750" s="7">
        <f t="shared" si="50"/>
        <v>23.625646554599996</v>
      </c>
      <c r="H750" s="7">
        <f t="shared" si="55"/>
        <v>3.9743534454000056</v>
      </c>
      <c r="I750" s="7">
        <f t="shared" si="51"/>
        <v>25.122911756000022</v>
      </c>
      <c r="J750" s="7">
        <f t="shared" si="56"/>
        <v>2.4770882439999795</v>
      </c>
      <c r="K750" s="7">
        <f t="shared" si="52"/>
        <v>21.917748864000011</v>
      </c>
      <c r="L750" s="7">
        <f t="shared" si="57"/>
        <v>5.6822511359999908</v>
      </c>
    </row>
    <row r="751" spans="1:12" x14ac:dyDescent="0.45">
      <c r="A751" s="12">
        <v>6</v>
      </c>
      <c r="B751" s="17">
        <v>-10.199999999999999</v>
      </c>
      <c r="C751" s="7">
        <f t="shared" si="48"/>
        <v>-7.0938535083000263</v>
      </c>
      <c r="D751" s="7">
        <f t="shared" si="53"/>
        <v>3.106146491699973</v>
      </c>
      <c r="E751" s="7">
        <f t="shared" si="49"/>
        <v>-3.658318819999995</v>
      </c>
      <c r="F751" s="7">
        <f t="shared" si="54"/>
        <v>6.5416811800000048</v>
      </c>
      <c r="G751" s="7">
        <f t="shared" si="50"/>
        <v>-9.882030788400014</v>
      </c>
      <c r="H751" s="7">
        <f t="shared" si="55"/>
        <v>0.31796921159998526</v>
      </c>
      <c r="I751" s="7">
        <f t="shared" si="51"/>
        <v>-10.508264261200003</v>
      </c>
      <c r="J751" s="7">
        <f t="shared" si="56"/>
        <v>0.30826426120000328</v>
      </c>
      <c r="K751" s="7">
        <f t="shared" si="52"/>
        <v>-10.929231165599999</v>
      </c>
      <c r="L751" s="7">
        <f t="shared" si="57"/>
        <v>0.7292311655999999</v>
      </c>
    </row>
    <row r="752" spans="1:12" x14ac:dyDescent="0.45">
      <c r="A752" s="12">
        <v>7</v>
      </c>
      <c r="B752" s="17">
        <v>38.700000000000003</v>
      </c>
      <c r="C752" s="7">
        <f t="shared" si="48"/>
        <v>28.481375236249967</v>
      </c>
      <c r="D752" s="7">
        <f t="shared" si="53"/>
        <v>10.218624763750036</v>
      </c>
      <c r="E752" s="7">
        <f t="shared" si="49"/>
        <v>33.247991814999985</v>
      </c>
      <c r="F752" s="7">
        <f t="shared" si="54"/>
        <v>5.4520081850000182</v>
      </c>
      <c r="G752" s="7">
        <f t="shared" si="50"/>
        <v>31.694837831949989</v>
      </c>
      <c r="H752" s="7">
        <f t="shared" si="55"/>
        <v>7.0051621680500133</v>
      </c>
      <c r="I752" s="7">
        <f t="shared" si="51"/>
        <v>29.427162564000042</v>
      </c>
      <c r="J752" s="7">
        <f t="shared" si="56"/>
        <v>9.2728374359999606</v>
      </c>
      <c r="K752" s="7">
        <f t="shared" si="52"/>
        <v>23.171500145399982</v>
      </c>
      <c r="L752" s="7">
        <f t="shared" si="57"/>
        <v>15.528499854600021</v>
      </c>
    </row>
    <row r="753" spans="1:12" x14ac:dyDescent="0.45">
      <c r="A753" s="12" t="s">
        <v>83</v>
      </c>
      <c r="B753" s="17">
        <v>76.7</v>
      </c>
      <c r="C753" s="7">
        <f t="shared" si="48"/>
        <v>71.123494950200012</v>
      </c>
      <c r="D753" s="7">
        <f t="shared" si="53"/>
        <v>5.5765050497999908</v>
      </c>
      <c r="E753" s="7">
        <f t="shared" si="49"/>
        <v>68.239656789999984</v>
      </c>
      <c r="F753" s="7">
        <f t="shared" si="54"/>
        <v>8.4603432100000191</v>
      </c>
      <c r="G753" s="7">
        <f t="shared" si="50"/>
        <v>65.246130521899985</v>
      </c>
      <c r="H753" s="7">
        <f t="shared" si="55"/>
        <v>11.453869478100017</v>
      </c>
      <c r="I753" s="7">
        <f t="shared" si="51"/>
        <v>67.028538123200008</v>
      </c>
      <c r="J753" s="7">
        <f t="shared" si="56"/>
        <v>9.6714618767999951</v>
      </c>
      <c r="K753" s="7">
        <f t="shared" si="52"/>
        <v>64.357653169200006</v>
      </c>
      <c r="L753" s="7">
        <f t="shared" si="57"/>
        <v>12.342346830799997</v>
      </c>
    </row>
    <row r="754" spans="1:12" x14ac:dyDescent="0.45">
      <c r="A754" s="12" t="s">
        <v>84</v>
      </c>
      <c r="B754" s="17">
        <v>-157.69999999999999</v>
      </c>
      <c r="C754" s="7">
        <f t="shared" si="48"/>
        <v>-148.03981050989998</v>
      </c>
      <c r="D754" s="7">
        <f t="shared" si="53"/>
        <v>9.6601894901000094</v>
      </c>
      <c r="E754" s="7">
        <f t="shared" si="49"/>
        <v>-137.23078820000003</v>
      </c>
      <c r="F754" s="7">
        <f t="shared" si="54"/>
        <v>20.469211799999954</v>
      </c>
      <c r="G754" s="7">
        <f t="shared" si="50"/>
        <v>-133.51336266280001</v>
      </c>
      <c r="H754" s="7">
        <f t="shared" si="55"/>
        <v>24.186637337199983</v>
      </c>
      <c r="I754" s="7">
        <f t="shared" si="51"/>
        <v>-131.9719734416</v>
      </c>
      <c r="J754" s="7">
        <f t="shared" si="56"/>
        <v>25.728026558399989</v>
      </c>
      <c r="K754" s="7">
        <f t="shared" si="52"/>
        <v>-134.58013538400002</v>
      </c>
      <c r="L754" s="7">
        <f>ABS(K754-$B754)</f>
        <v>23.119864615999973</v>
      </c>
    </row>
    <row r="755" spans="1:12" x14ac:dyDescent="0.45">
      <c r="A755" s="12" t="s">
        <v>85</v>
      </c>
      <c r="B755" s="17">
        <v>-29.7</v>
      </c>
      <c r="C755" s="7">
        <f t="shared" si="48"/>
        <v>-35.680354262000023</v>
      </c>
      <c r="D755" s="7">
        <f t="shared" si="53"/>
        <v>5.9803542620000236</v>
      </c>
      <c r="E755" s="7">
        <f t="shared" si="49"/>
        <v>-24.840479899999998</v>
      </c>
      <c r="F755" s="7">
        <f t="shared" si="54"/>
        <v>4.859520100000001</v>
      </c>
      <c r="G755" s="7">
        <f t="shared" si="50"/>
        <v>-29.571345152000021</v>
      </c>
      <c r="H755" s="7">
        <f t="shared" si="55"/>
        <v>0.12865484799997873</v>
      </c>
      <c r="I755" s="7">
        <f t="shared" si="51"/>
        <v>-32.182229791199966</v>
      </c>
      <c r="J755" s="7">
        <f>ABS(I755-$B755)</f>
        <v>2.4822297911999662</v>
      </c>
      <c r="K755" s="7">
        <f t="shared" si="52"/>
        <v>-31.512353751600003</v>
      </c>
      <c r="L755" s="7">
        <f t="shared" si="57"/>
        <v>1.8123537516000034</v>
      </c>
    </row>
    <row r="756" spans="1:12" x14ac:dyDescent="0.45">
      <c r="A756" s="12" t="s">
        <v>86</v>
      </c>
      <c r="B756" s="17">
        <v>100.5</v>
      </c>
      <c r="C756" s="7">
        <f t="shared" si="48"/>
        <v>80.184913590499988</v>
      </c>
      <c r="D756" s="7">
        <f t="shared" si="53"/>
        <v>20.315086409500012</v>
      </c>
      <c r="E756" s="7">
        <f t="shared" si="49"/>
        <v>83.051949669999971</v>
      </c>
      <c r="F756" s="7">
        <f>ABS(E756-$B756)</f>
        <v>17.448050330000029</v>
      </c>
      <c r="G756" s="7">
        <f t="shared" si="50"/>
        <v>83.653039255400003</v>
      </c>
      <c r="H756" s="7">
        <f t="shared" si="55"/>
        <v>16.846960744599997</v>
      </c>
      <c r="I756" s="7">
        <f t="shared" si="51"/>
        <v>83.747214991599989</v>
      </c>
      <c r="J756" s="7">
        <f t="shared" si="56"/>
        <v>16.752785008400011</v>
      </c>
      <c r="K756" s="7">
        <f t="shared" si="52"/>
        <v>81.4618232304</v>
      </c>
      <c r="L756" s="7">
        <f t="shared" si="57"/>
        <v>19.0381767696</v>
      </c>
    </row>
    <row r="757" spans="1:12" x14ac:dyDescent="0.45">
      <c r="A757" s="12" t="s">
        <v>87</v>
      </c>
      <c r="B757" s="17">
        <v>-10.6</v>
      </c>
      <c r="C757" s="7">
        <f t="shared" si="48"/>
        <v>-2.0193952224999929</v>
      </c>
      <c r="D757" s="7">
        <f>ABS(C757-$B757)</f>
        <v>8.5806047775000067</v>
      </c>
      <c r="E757" s="7">
        <f t="shared" si="49"/>
        <v>1.4921166999999942</v>
      </c>
      <c r="F757" s="7">
        <f t="shared" si="54"/>
        <v>12.092116699999995</v>
      </c>
      <c r="G757" s="7">
        <f t="shared" si="50"/>
        <v>1.6409590276999664</v>
      </c>
      <c r="H757" s="7">
        <f t="shared" si="55"/>
        <v>12.240959027699965</v>
      </c>
      <c r="I757" s="7">
        <f t="shared" si="51"/>
        <v>5.718814402000028</v>
      </c>
      <c r="J757" s="7">
        <f t="shared" si="56"/>
        <v>16.318814402000029</v>
      </c>
      <c r="K757" s="7">
        <f t="shared" si="52"/>
        <v>0.66574019280000751</v>
      </c>
      <c r="L757" s="7">
        <f t="shared" si="57"/>
        <v>11.265740192800006</v>
      </c>
    </row>
    <row r="758" spans="1:12" x14ac:dyDescent="0.45">
      <c r="A758" s="12" t="s">
        <v>88</v>
      </c>
      <c r="B758" s="17">
        <v>75.7</v>
      </c>
      <c r="C758" s="7">
        <f t="shared" si="48"/>
        <v>62.259304400000012</v>
      </c>
      <c r="D758" s="7">
        <f t="shared" si="53"/>
        <v>13.440695599999991</v>
      </c>
      <c r="E758" s="7">
        <f t="shared" si="49"/>
        <v>64.249230099999991</v>
      </c>
      <c r="F758" s="7">
        <f t="shared" si="54"/>
        <v>11.450769900000012</v>
      </c>
      <c r="G758" s="7">
        <f t="shared" si="50"/>
        <v>64.283952201999995</v>
      </c>
      <c r="H758" s="7">
        <f t="shared" si="55"/>
        <v>11.416047798000008</v>
      </c>
      <c r="I758" s="7">
        <f t="shared" si="51"/>
        <v>62.867260681199994</v>
      </c>
      <c r="J758" s="7">
        <f t="shared" si="56"/>
        <v>12.832739318800009</v>
      </c>
      <c r="K758" s="7">
        <f t="shared" si="52"/>
        <v>61.630055781599985</v>
      </c>
      <c r="L758" s="7">
        <f t="shared" si="57"/>
        <v>14.069944218400018</v>
      </c>
    </row>
    <row r="759" spans="1:12" x14ac:dyDescent="0.45">
      <c r="A759" s="12" t="s">
        <v>89</v>
      </c>
      <c r="B759" s="17">
        <v>-22.6</v>
      </c>
      <c r="C759" s="7">
        <f t="shared" si="48"/>
        <v>-13.625225819299994</v>
      </c>
      <c r="D759" s="7">
        <f t="shared" si="53"/>
        <v>8.9747741807000079</v>
      </c>
      <c r="E759" s="7">
        <f t="shared" si="49"/>
        <v>-6.6649813700000156</v>
      </c>
      <c r="F759" s="7">
        <f t="shared" si="54"/>
        <v>15.935018629999986</v>
      </c>
      <c r="G759" s="7">
        <f t="shared" si="50"/>
        <v>-14.604811465000035</v>
      </c>
      <c r="H759" s="7">
        <f t="shared" si="55"/>
        <v>7.9951885349999667</v>
      </c>
      <c r="I759" s="7">
        <f t="shared" si="51"/>
        <v>-18.326384321999974</v>
      </c>
      <c r="J759" s="7">
        <f t="shared" si="56"/>
        <v>4.2736156780000272</v>
      </c>
      <c r="K759" s="7">
        <f t="shared" si="52"/>
        <v>-22.359175743599998</v>
      </c>
      <c r="L759" s="7">
        <f t="shared" si="57"/>
        <v>0.24082425640000338</v>
      </c>
    </row>
    <row r="760" spans="1:12" x14ac:dyDescent="0.45">
      <c r="A760" s="12" t="s">
        <v>90</v>
      </c>
      <c r="B760" s="17">
        <v>84.1</v>
      </c>
      <c r="C760" s="7">
        <f t="shared" si="48"/>
        <v>86.152035988699993</v>
      </c>
      <c r="D760" s="7">
        <f t="shared" si="53"/>
        <v>2.0520359886999984</v>
      </c>
      <c r="E760" s="7">
        <f t="shared" si="49"/>
        <v>87.89292051999999</v>
      </c>
      <c r="F760" s="7">
        <f t="shared" si="54"/>
        <v>3.7929205199999956</v>
      </c>
      <c r="G760" s="7">
        <f t="shared" si="50"/>
        <v>81.761955271799991</v>
      </c>
      <c r="H760" s="7">
        <f t="shared" si="55"/>
        <v>2.3380447282000034</v>
      </c>
      <c r="I760" s="7">
        <f t="shared" si="51"/>
        <v>79.40640195440001</v>
      </c>
      <c r="J760" s="7">
        <f t="shared" si="56"/>
        <v>4.6935980455999839</v>
      </c>
      <c r="K760" s="7">
        <f t="shared" si="52"/>
        <v>77.627189665200007</v>
      </c>
      <c r="L760" s="7">
        <f t="shared" si="57"/>
        <v>6.4728103347999877</v>
      </c>
    </row>
    <row r="761" spans="1:12" x14ac:dyDescent="0.45">
      <c r="A761" s="12" t="s">
        <v>96</v>
      </c>
      <c r="B761" s="18">
        <v>152.9</v>
      </c>
      <c r="C761" s="7">
        <f t="shared" si="48"/>
        <v>155.79063449350994</v>
      </c>
      <c r="D761" s="7">
        <f t="shared" si="53"/>
        <v>2.8906344935099355</v>
      </c>
      <c r="E761" s="7">
        <f t="shared" si="49"/>
        <v>153.01674816879117</v>
      </c>
      <c r="F761" s="7">
        <f t="shared" si="54"/>
        <v>0.11674816879116179</v>
      </c>
      <c r="G761" s="7">
        <f t="shared" si="50"/>
        <v>149.02880488635677</v>
      </c>
      <c r="H761" s="7">
        <f t="shared" si="55"/>
        <v>3.871195113643239</v>
      </c>
      <c r="I761" s="7">
        <f t="shared" si="51"/>
        <v>150.7989591880667</v>
      </c>
      <c r="J761" s="7">
        <f t="shared" si="56"/>
        <v>2.1010408119333022</v>
      </c>
      <c r="K761" s="7">
        <f t="shared" si="52"/>
        <v>146.16672906130725</v>
      </c>
      <c r="L761" s="7">
        <f t="shared" si="57"/>
        <v>6.7332709386927547</v>
      </c>
    </row>
    <row r="762" spans="1:12" x14ac:dyDescent="0.45">
      <c r="A762" s="12" t="s">
        <v>100</v>
      </c>
      <c r="B762" s="18">
        <v>139.30000000000001</v>
      </c>
      <c r="C762" s="7">
        <f t="shared" si="48"/>
        <v>141.93729331546248</v>
      </c>
      <c r="D762" s="7">
        <f t="shared" si="53"/>
        <v>2.6372933154624718</v>
      </c>
      <c r="E762" s="7">
        <f t="shared" si="49"/>
        <v>139.00053752923719</v>
      </c>
      <c r="F762" s="7">
        <f t="shared" si="54"/>
        <v>0.29946247076281907</v>
      </c>
      <c r="G762" s="7">
        <f t="shared" si="50"/>
        <v>135.30206311066542</v>
      </c>
      <c r="H762" s="7">
        <f t="shared" si="55"/>
        <v>3.9979368893345963</v>
      </c>
      <c r="I762" s="7">
        <f t="shared" si="51"/>
        <v>136.85709430387902</v>
      </c>
      <c r="J762" s="7">
        <f t="shared" si="56"/>
        <v>2.4429056961209881</v>
      </c>
      <c r="K762" s="7">
        <f t="shared" si="52"/>
        <v>137.70882935765675</v>
      </c>
      <c r="L762" s="7">
        <f t="shared" si="57"/>
        <v>1.5911706423432577</v>
      </c>
    </row>
    <row r="763" spans="1:12" x14ac:dyDescent="0.45">
      <c r="A763" s="12">
        <v>13</v>
      </c>
      <c r="B763" s="19">
        <v>133</v>
      </c>
      <c r="C763" s="7">
        <f t="shared" si="48"/>
        <v>127.77863554929999</v>
      </c>
      <c r="D763" s="7">
        <f t="shared" si="53"/>
        <v>5.2213644507000083</v>
      </c>
      <c r="E763" s="7">
        <f t="shared" si="49"/>
        <v>122.92765626999999</v>
      </c>
      <c r="F763" s="7">
        <f t="shared" si="54"/>
        <v>10.072343730000014</v>
      </c>
      <c r="G763" s="7">
        <f t="shared" si="50"/>
        <v>121.27446682990001</v>
      </c>
      <c r="H763" s="7">
        <f t="shared" si="55"/>
        <v>11.725533170099993</v>
      </c>
      <c r="I763" s="7">
        <f t="shared" si="51"/>
        <v>125.74588470720002</v>
      </c>
      <c r="J763" s="7">
        <f t="shared" si="56"/>
        <v>7.2541152927999804</v>
      </c>
      <c r="K763" s="7">
        <f t="shared" si="52"/>
        <v>127.56574770719999</v>
      </c>
      <c r="L763" s="7">
        <f t="shared" si="57"/>
        <v>5.4342522928000108</v>
      </c>
    </row>
    <row r="764" spans="1:12" x14ac:dyDescent="0.45">
      <c r="A764" s="12" t="s">
        <v>103</v>
      </c>
      <c r="B764" s="18">
        <v>136.69999999999999</v>
      </c>
      <c r="C764" s="7">
        <f t="shared" si="48"/>
        <v>131.85881993328277</v>
      </c>
      <c r="D764" s="7">
        <f t="shared" si="53"/>
        <v>4.8411800667172145</v>
      </c>
      <c r="E764" s="7">
        <f t="shared" si="49"/>
        <v>126.0843037068515</v>
      </c>
      <c r="F764" s="7">
        <f t="shared" si="54"/>
        <v>10.615696293148488</v>
      </c>
      <c r="G764" s="7">
        <f>E707*E$556+E$558</f>
        <v>125.47429874014597</v>
      </c>
      <c r="H764" s="7">
        <f t="shared" si="55"/>
        <v>11.22570125985402</v>
      </c>
      <c r="I764" s="7">
        <f t="shared" si="51"/>
        <v>130.47869784285132</v>
      </c>
      <c r="J764" s="7">
        <f t="shared" si="56"/>
        <v>6.2213021571486706</v>
      </c>
      <c r="K764" s="7">
        <f t="shared" si="52"/>
        <v>134.85203444806334</v>
      </c>
      <c r="L764" s="7">
        <f t="shared" si="57"/>
        <v>1.8479655519366531</v>
      </c>
    </row>
    <row r="765" spans="1:12" x14ac:dyDescent="0.45">
      <c r="A765" s="12">
        <v>15</v>
      </c>
      <c r="B765" s="18">
        <v>132.19999999999999</v>
      </c>
      <c r="C765" s="7">
        <f t="shared" si="48"/>
        <v>132.97071240779999</v>
      </c>
      <c r="D765" s="7">
        <f t="shared" si="53"/>
        <v>0.77071240780000494</v>
      </c>
      <c r="E765" s="7">
        <f t="shared" si="49"/>
        <v>127.65632064999998</v>
      </c>
      <c r="F765" s="7">
        <f t="shared" si="54"/>
        <v>4.543679350000005</v>
      </c>
      <c r="G765" s="7">
        <f t="shared" si="50"/>
        <v>124.964298775</v>
      </c>
      <c r="H765" s="7">
        <f t="shared" si="55"/>
        <v>7.2357012249999855</v>
      </c>
      <c r="I765" s="7">
        <f t="shared" si="51"/>
        <v>127.1928814052</v>
      </c>
      <c r="J765" s="7">
        <f t="shared" si="56"/>
        <v>5.0071185947999908</v>
      </c>
      <c r="K765" s="7">
        <f t="shared" si="52"/>
        <v>127.19046918239998</v>
      </c>
      <c r="L765" s="7">
        <f t="shared" si="57"/>
        <v>5.0095308176000088</v>
      </c>
    </row>
    <row r="766" spans="1:12" x14ac:dyDescent="0.45">
      <c r="A766" s="12" t="s">
        <v>109</v>
      </c>
      <c r="B766" s="18">
        <v>138.5</v>
      </c>
      <c r="C766" s="7">
        <f t="shared" si="48"/>
        <v>144.00363502697545</v>
      </c>
      <c r="D766" s="7">
        <f t="shared" si="53"/>
        <v>5.503635026975445</v>
      </c>
      <c r="E766" s="7">
        <f t="shared" si="49"/>
        <v>138.33426192090985</v>
      </c>
      <c r="F766" s="7">
        <f t="shared" si="54"/>
        <v>0.16573807909014704</v>
      </c>
      <c r="G766" s="7">
        <f t="shared" si="50"/>
        <v>135.79642527551061</v>
      </c>
      <c r="H766" s="7">
        <f t="shared" si="55"/>
        <v>2.7035747244893855</v>
      </c>
      <c r="I766" s="7">
        <f t="shared" si="51"/>
        <v>137.76187126031218</v>
      </c>
      <c r="J766" s="7">
        <f t="shared" si="56"/>
        <v>0.73812873968782355</v>
      </c>
      <c r="K766" s="7">
        <f t="shared" si="52"/>
        <v>136.46793852733978</v>
      </c>
      <c r="L766" s="7">
        <f t="shared" si="57"/>
        <v>2.0320614726602173</v>
      </c>
    </row>
    <row r="767" spans="1:12" x14ac:dyDescent="0.45">
      <c r="A767" s="12" t="s">
        <v>118</v>
      </c>
      <c r="B767" s="18">
        <v>125.8</v>
      </c>
      <c r="C767" s="7">
        <f t="shared" si="48"/>
        <v>133.55472068408812</v>
      </c>
      <c r="D767" s="7">
        <f t="shared" si="53"/>
        <v>7.7547206840881273</v>
      </c>
      <c r="E767" s="7">
        <f t="shared" si="49"/>
        <v>126.2273606434164</v>
      </c>
      <c r="F767" s="7">
        <f t="shared" si="54"/>
        <v>0.42736064341640656</v>
      </c>
      <c r="G767" s="7">
        <f t="shared" si="50"/>
        <v>123.40316687911474</v>
      </c>
      <c r="H767" s="7">
        <f t="shared" si="55"/>
        <v>2.3968331208852618</v>
      </c>
      <c r="I767" s="7">
        <f t="shared" si="51"/>
        <v>125.21712053410685</v>
      </c>
      <c r="J767" s="7">
        <f t="shared" si="56"/>
        <v>0.58287946589314288</v>
      </c>
      <c r="K767" s="7">
        <f t="shared" si="52"/>
        <v>124.53850840214133</v>
      </c>
      <c r="L767" s="7">
        <f t="shared" si="57"/>
        <v>1.2614915978586652</v>
      </c>
    </row>
    <row r="768" spans="1:12" x14ac:dyDescent="0.45">
      <c r="A768" s="12" t="s">
        <v>122</v>
      </c>
      <c r="B768" s="18">
        <v>145.30000000000001</v>
      </c>
      <c r="C768" s="7">
        <f t="shared" si="48"/>
        <v>152.82369733278864</v>
      </c>
      <c r="D768" s="7">
        <f t="shared" si="53"/>
        <v>7.523697332788629</v>
      </c>
      <c r="E768" s="7">
        <f t="shared" si="49"/>
        <v>144.65652406818779</v>
      </c>
      <c r="F768" s="7">
        <f t="shared" si="54"/>
        <v>0.64347593181221896</v>
      </c>
      <c r="G768" s="7">
        <f t="shared" si="50"/>
        <v>141.2164568142399</v>
      </c>
      <c r="H768" s="7">
        <f t="shared" si="55"/>
        <v>4.0835431857601066</v>
      </c>
      <c r="I768" s="7">
        <f t="shared" si="51"/>
        <v>142.94233605410864</v>
      </c>
      <c r="J768" s="7">
        <f t="shared" si="56"/>
        <v>2.3576639458913746</v>
      </c>
      <c r="K768" s="7">
        <f t="shared" si="52"/>
        <v>139.46645078952065</v>
      </c>
      <c r="L768" s="7">
        <f t="shared" si="57"/>
        <v>5.8335492104793616</v>
      </c>
    </row>
    <row r="769" spans="1:12" x14ac:dyDescent="0.45">
      <c r="A769" s="12">
        <v>19</v>
      </c>
      <c r="B769" s="18">
        <v>169</v>
      </c>
      <c r="C769" s="7">
        <f t="shared" si="48"/>
        <v>190.12366189389996</v>
      </c>
      <c r="D769" s="7">
        <f t="shared" si="53"/>
        <v>21.123661893899964</v>
      </c>
      <c r="E769" s="7">
        <f t="shared" si="49"/>
        <v>184.48855374999997</v>
      </c>
      <c r="F769" s="7">
        <f t="shared" si="54"/>
        <v>15.488553749999966</v>
      </c>
      <c r="G769" s="7">
        <f t="shared" si="50"/>
        <v>174.53536316189999</v>
      </c>
      <c r="H769" s="7">
        <f t="shared" si="55"/>
        <v>5.5353631618999941</v>
      </c>
      <c r="I769" s="7">
        <f t="shared" si="51"/>
        <v>176.20848916159997</v>
      </c>
      <c r="J769" s="7">
        <f t="shared" si="56"/>
        <v>7.2084891615999709</v>
      </c>
      <c r="K769" s="7">
        <f t="shared" si="52"/>
        <v>173.71081803360002</v>
      </c>
      <c r="L769" s="7">
        <f t="shared" si="57"/>
        <v>4.7108180336000203</v>
      </c>
    </row>
    <row r="770" spans="1:12" x14ac:dyDescent="0.45">
      <c r="A770" s="12">
        <v>20</v>
      </c>
      <c r="B770" s="18">
        <v>153</v>
      </c>
      <c r="C770" s="7">
        <f t="shared" si="48"/>
        <v>154.59457275059998</v>
      </c>
      <c r="D770" s="7">
        <f t="shared" si="53"/>
        <v>1.5945727505999798</v>
      </c>
      <c r="E770" s="7">
        <f t="shared" si="49"/>
        <v>147.58689568</v>
      </c>
      <c r="F770" s="7">
        <f t="shared" si="54"/>
        <v>5.4131043200000022</v>
      </c>
      <c r="G770" s="7">
        <f t="shared" si="50"/>
        <v>144.02292906009998</v>
      </c>
      <c r="H770" s="7">
        <f t="shared" si="55"/>
        <v>8.9770709399000168</v>
      </c>
      <c r="I770" s="7">
        <f t="shared" si="51"/>
        <v>147.65011260559999</v>
      </c>
      <c r="J770" s="7">
        <f t="shared" si="56"/>
        <v>5.3498873944000138</v>
      </c>
      <c r="K770" s="7">
        <f t="shared" si="52"/>
        <v>137.54246344199998</v>
      </c>
      <c r="L770" s="7">
        <f t="shared" si="57"/>
        <v>15.457536558000015</v>
      </c>
    </row>
    <row r="771" spans="1:12" x14ac:dyDescent="0.45">
      <c r="A771" s="12" t="s">
        <v>263</v>
      </c>
      <c r="B771" s="18">
        <v>355.7</v>
      </c>
      <c r="C771" s="7">
        <f t="shared" si="48"/>
        <v>354.10071213610001</v>
      </c>
      <c r="D771" s="7">
        <f t="shared" si="53"/>
        <v>1.5992878638999741</v>
      </c>
      <c r="E771" s="7">
        <f t="shared" si="49"/>
        <v>325.73001646000006</v>
      </c>
      <c r="F771" s="7">
        <f t="shared" si="54"/>
        <v>29.96998353999993</v>
      </c>
      <c r="G771" s="7">
        <f t="shared" si="50"/>
        <v>353.01930946899995</v>
      </c>
      <c r="H771" s="7">
        <f t="shared" si="55"/>
        <v>2.6806905310000388</v>
      </c>
      <c r="I771" s="7">
        <f t="shared" si="51"/>
        <v>374.06964021839997</v>
      </c>
      <c r="J771" s="7">
        <f t="shared" si="56"/>
        <v>18.369640218399979</v>
      </c>
      <c r="K771" s="7">
        <f t="shared" si="52"/>
        <v>373.8206425656</v>
      </c>
      <c r="L771" s="7">
        <f t="shared" si="57"/>
        <v>18.120642565600008</v>
      </c>
    </row>
    <row r="772" spans="1:12" x14ac:dyDescent="0.45">
      <c r="A772" s="12" t="s">
        <v>175</v>
      </c>
      <c r="B772" s="18">
        <v>26.2</v>
      </c>
      <c r="C772" s="7">
        <f t="shared" si="48"/>
        <v>17.153280098649997</v>
      </c>
      <c r="D772" s="7">
        <f t="shared" si="53"/>
        <v>9.0467199013500021</v>
      </c>
      <c r="E772" s="7">
        <f t="shared" si="49"/>
        <v>15.371915784999993</v>
      </c>
      <c r="F772" s="7">
        <f t="shared" si="54"/>
        <v>10.828084215000006</v>
      </c>
      <c r="G772" s="7">
        <f t="shared" si="50"/>
        <v>15.084476487449994</v>
      </c>
      <c r="H772" s="7">
        <f t="shared" si="55"/>
        <v>11.115523512550006</v>
      </c>
      <c r="I772" s="7">
        <f t="shared" si="51"/>
        <v>17.834678433400043</v>
      </c>
      <c r="J772" s="7">
        <f t="shared" si="56"/>
        <v>8.3653215665999561</v>
      </c>
      <c r="K772" s="7">
        <f t="shared" si="52"/>
        <v>17.329321560599958</v>
      </c>
      <c r="L772" s="7">
        <f t="shared" si="57"/>
        <v>8.8706784394000415</v>
      </c>
    </row>
    <row r="773" spans="1:12" x14ac:dyDescent="0.45">
      <c r="A773" s="12">
        <v>22</v>
      </c>
      <c r="B773" s="18">
        <v>302</v>
      </c>
      <c r="C773" s="7">
        <f t="shared" si="48"/>
        <v>285.54035727889999</v>
      </c>
      <c r="D773" s="7">
        <f t="shared" si="53"/>
        <v>16.45964272110001</v>
      </c>
      <c r="E773" s="7">
        <f t="shared" si="49"/>
        <v>261.40392916000002</v>
      </c>
      <c r="F773" s="7">
        <f t="shared" si="54"/>
        <v>40.596070839999982</v>
      </c>
      <c r="G773" s="7">
        <f t="shared" si="50"/>
        <v>295.1351863603</v>
      </c>
      <c r="H773" s="7">
        <f t="shared" si="55"/>
        <v>6.864813639700003</v>
      </c>
      <c r="I773" s="7">
        <f t="shared" si="51"/>
        <v>326.89320997199997</v>
      </c>
      <c r="J773" s="7">
        <f t="shared" si="56"/>
        <v>24.893209971999966</v>
      </c>
      <c r="K773" s="7">
        <f t="shared" si="52"/>
        <v>323.36315023079999</v>
      </c>
      <c r="L773" s="7">
        <f t="shared" si="57"/>
        <v>21.363150230799988</v>
      </c>
    </row>
    <row r="774" spans="1:12" x14ac:dyDescent="0.45">
      <c r="A774" s="12">
        <v>23</v>
      </c>
      <c r="B774" s="18">
        <v>-127.2</v>
      </c>
      <c r="C774" s="7">
        <f t="shared" si="48"/>
        <v>-142.92834078180002</v>
      </c>
      <c r="D774" s="7">
        <f t="shared" si="53"/>
        <v>15.728340781800014</v>
      </c>
      <c r="E774" s="7">
        <f t="shared" si="49"/>
        <v>-136.19727386000002</v>
      </c>
      <c r="F774" s="7">
        <f t="shared" si="54"/>
        <v>8.9972738600000213</v>
      </c>
      <c r="G774" s="7">
        <f t="shared" si="50"/>
        <v>-130.161274585</v>
      </c>
      <c r="H774" s="7">
        <f t="shared" si="55"/>
        <v>2.9612745849999982</v>
      </c>
      <c r="I774" s="7">
        <f t="shared" si="51"/>
        <v>-130.17971598359998</v>
      </c>
      <c r="J774" s="7">
        <f t="shared" si="56"/>
        <v>2.9797159835999736</v>
      </c>
      <c r="K774" s="7">
        <f t="shared" si="52"/>
        <v>-134.904247626</v>
      </c>
      <c r="L774" s="7">
        <f t="shared" si="57"/>
        <v>7.7042476259999972</v>
      </c>
    </row>
    <row r="775" spans="1:12" x14ac:dyDescent="0.45">
      <c r="A775" s="12">
        <v>24</v>
      </c>
      <c r="B775" s="19">
        <v>-151</v>
      </c>
      <c r="C775" s="7">
        <f t="shared" si="48"/>
        <v>-152.34131824330001</v>
      </c>
      <c r="D775" s="7">
        <f t="shared" si="53"/>
        <v>1.3413182433000088</v>
      </c>
      <c r="E775" s="7">
        <f t="shared" si="49"/>
        <v>-142.23584258000002</v>
      </c>
      <c r="F775" s="7">
        <f t="shared" si="54"/>
        <v>8.7641574199999752</v>
      </c>
      <c r="G775" s="7">
        <f t="shared" si="50"/>
        <v>-138.45840116190001</v>
      </c>
      <c r="H775" s="7">
        <f t="shared" si="55"/>
        <v>12.541598838099986</v>
      </c>
      <c r="I775" s="7">
        <f t="shared" si="51"/>
        <v>-137.04845748279996</v>
      </c>
      <c r="J775" s="7">
        <f t="shared" si="56"/>
        <v>13.951542517200039</v>
      </c>
      <c r="K775" s="7">
        <f t="shared" si="52"/>
        <v>-141.13101575760001</v>
      </c>
      <c r="L775" s="7">
        <f t="shared" si="57"/>
        <v>9.8689842423999892</v>
      </c>
    </row>
    <row r="776" spans="1:12" x14ac:dyDescent="0.45">
      <c r="A776" s="12">
        <v>25</v>
      </c>
      <c r="B776" s="18">
        <v>63.5</v>
      </c>
      <c r="C776" s="7">
        <f t="shared" si="48"/>
        <v>67.680433203300012</v>
      </c>
      <c r="D776" s="7">
        <f t="shared" si="53"/>
        <v>4.1804332033000122</v>
      </c>
      <c r="E776" s="7">
        <f t="shared" si="49"/>
        <v>62.577807639999989</v>
      </c>
      <c r="F776" s="7">
        <f t="shared" si="54"/>
        <v>0.92219236000001104</v>
      </c>
      <c r="G776" s="7">
        <f t="shared" si="50"/>
        <v>63.728087588499996</v>
      </c>
      <c r="H776" s="7">
        <f t="shared" si="55"/>
        <v>0.22808758849999577</v>
      </c>
      <c r="I776" s="7">
        <f t="shared" si="51"/>
        <v>65.939196161200016</v>
      </c>
      <c r="J776" s="7">
        <f t="shared" si="56"/>
        <v>2.4391961612000159</v>
      </c>
      <c r="K776" s="7">
        <f t="shared" si="52"/>
        <v>63.20024879639999</v>
      </c>
      <c r="L776" s="7">
        <f t="shared" si="57"/>
        <v>0.29975120360001029</v>
      </c>
    </row>
    <row r="777" spans="1:12" x14ac:dyDescent="0.45">
      <c r="A777" s="12">
        <v>26</v>
      </c>
      <c r="B777" s="18">
        <v>187.9</v>
      </c>
      <c r="C777" s="7">
        <f t="shared" si="48"/>
        <v>178.53838212489998</v>
      </c>
      <c r="D777" s="7">
        <f t="shared" si="53"/>
        <v>9.3616178751000234</v>
      </c>
      <c r="E777" s="7">
        <f t="shared" si="49"/>
        <v>164.99522769999999</v>
      </c>
      <c r="F777" s="7">
        <f t="shared" si="54"/>
        <v>22.904772300000019</v>
      </c>
      <c r="G777" s="7">
        <f t="shared" si="50"/>
        <v>179.7589941395</v>
      </c>
      <c r="H777" s="7">
        <f t="shared" si="55"/>
        <v>8.1410058605000017</v>
      </c>
      <c r="I777" s="7">
        <f t="shared" si="51"/>
        <v>187.111735434</v>
      </c>
      <c r="J777" s="7">
        <f t="shared" si="56"/>
        <v>0.78826456600000938</v>
      </c>
      <c r="K777" s="7">
        <f t="shared" si="52"/>
        <v>186.8898159252</v>
      </c>
      <c r="L777" s="7">
        <f t="shared" si="57"/>
        <v>1.0101840748000086</v>
      </c>
    </row>
    <row r="778" spans="1:12" x14ac:dyDescent="0.45">
      <c r="A778" s="12" t="s">
        <v>179</v>
      </c>
      <c r="B778" s="18">
        <v>13.9</v>
      </c>
      <c r="C778" s="7">
        <f t="shared" si="48"/>
        <v>10.740900933048191</v>
      </c>
      <c r="D778" s="7">
        <f t="shared" si="53"/>
        <v>3.1590990669518089</v>
      </c>
      <c r="E778" s="7">
        <f t="shared" si="49"/>
        <v>12.515840834097197</v>
      </c>
      <c r="F778" s="7">
        <f t="shared" si="54"/>
        <v>1.384159165902803</v>
      </c>
      <c r="G778" s="7">
        <f t="shared" si="50"/>
        <v>18.247066312530357</v>
      </c>
      <c r="H778" s="7">
        <f t="shared" si="55"/>
        <v>4.347066312530357</v>
      </c>
      <c r="I778" s="7">
        <f t="shared" si="51"/>
        <v>18.181781516181253</v>
      </c>
      <c r="J778" s="7">
        <f t="shared" si="56"/>
        <v>4.2817815161812529</v>
      </c>
      <c r="K778" s="7">
        <f t="shared" si="52"/>
        <v>17.877529421085164</v>
      </c>
      <c r="L778" s="7">
        <f t="shared" si="57"/>
        <v>3.9775294210851637</v>
      </c>
    </row>
    <row r="779" spans="1:12" x14ac:dyDescent="0.45">
      <c r="A779" s="12">
        <v>28</v>
      </c>
      <c r="B779" s="19">
        <v>16</v>
      </c>
      <c r="C779" s="7">
        <f t="shared" si="48"/>
        <v>14.59934093800001</v>
      </c>
      <c r="D779" s="7">
        <f t="shared" si="53"/>
        <v>1.4006590619999901</v>
      </c>
      <c r="E779" s="7">
        <f t="shared" si="49"/>
        <v>16.021294089999962</v>
      </c>
      <c r="F779" s="7">
        <f t="shared" si="54"/>
        <v>2.1294089999962296E-2</v>
      </c>
      <c r="G779" s="7">
        <f t="shared" si="50"/>
        <v>21.367154986399974</v>
      </c>
      <c r="H779" s="7">
        <f t="shared" si="55"/>
        <v>5.3671549863999743</v>
      </c>
      <c r="I779" s="7">
        <f t="shared" si="51"/>
        <v>21.200483937200019</v>
      </c>
      <c r="J779" s="7">
        <f t="shared" si="56"/>
        <v>5.2004839372000191</v>
      </c>
      <c r="K779" s="7">
        <f t="shared" si="52"/>
        <v>20.491034264400007</v>
      </c>
      <c r="L779" s="7">
        <f t="shared" si="57"/>
        <v>4.4910342644000067</v>
      </c>
    </row>
    <row r="780" spans="1:12" x14ac:dyDescent="0.45">
      <c r="A780" s="12">
        <v>29</v>
      </c>
      <c r="B780" s="18">
        <v>93</v>
      </c>
      <c r="C780" s="7">
        <f t="shared" si="48"/>
        <v>96.35442461709998</v>
      </c>
      <c r="D780" s="7">
        <f t="shared" si="53"/>
        <v>3.3544246170999799</v>
      </c>
      <c r="E780" s="7">
        <f t="shared" si="49"/>
        <v>95.426943399999999</v>
      </c>
      <c r="F780" s="7">
        <f t="shared" si="54"/>
        <v>2.426943399999999</v>
      </c>
      <c r="G780" s="7">
        <f t="shared" si="50"/>
        <v>99.352715676499983</v>
      </c>
      <c r="H780" s="7">
        <f t="shared" si="55"/>
        <v>6.352715676499983</v>
      </c>
      <c r="I780" s="7">
        <f t="shared" si="51"/>
        <v>102.42015628999999</v>
      </c>
      <c r="J780" s="7">
        <f t="shared" si="56"/>
        <v>9.4201562899999942</v>
      </c>
      <c r="K780" s="7">
        <f t="shared" si="52"/>
        <v>103.022071068</v>
      </c>
      <c r="L780" s="7">
        <f t="shared" si="57"/>
        <v>10.022071068000002</v>
      </c>
    </row>
    <row r="781" spans="1:12" x14ac:dyDescent="0.45">
      <c r="A781" s="24" t="s">
        <v>209</v>
      </c>
      <c r="B781" s="18">
        <v>24.2</v>
      </c>
      <c r="C781" s="7">
        <f t="shared" si="48"/>
        <v>15.202397996499984</v>
      </c>
      <c r="D781" s="7">
        <f t="shared" si="53"/>
        <v>8.997602003500015</v>
      </c>
      <c r="E781" s="7">
        <f t="shared" si="49"/>
        <v>19.614271959999964</v>
      </c>
      <c r="F781" s="7">
        <f t="shared" si="54"/>
        <v>4.5857280400000349</v>
      </c>
      <c r="G781" s="7">
        <f t="shared" si="50"/>
        <v>13.791552120799967</v>
      </c>
      <c r="H781" s="7">
        <f t="shared" si="55"/>
        <v>10.408447879200033</v>
      </c>
      <c r="I781" s="7">
        <f t="shared" si="51"/>
        <v>14.595999712000005</v>
      </c>
      <c r="J781" s="7">
        <f t="shared" si="56"/>
        <v>9.6040002879999946</v>
      </c>
      <c r="K781" s="7">
        <f t="shared" si="52"/>
        <v>16.341599479199992</v>
      </c>
      <c r="L781" s="7">
        <f t="shared" si="57"/>
        <v>7.8584005208000072</v>
      </c>
    </row>
    <row r="782" spans="1:12" x14ac:dyDescent="0.45">
      <c r="A782" s="24" t="s">
        <v>210</v>
      </c>
      <c r="B782" s="18">
        <v>11.3</v>
      </c>
      <c r="C782" s="7">
        <f t="shared" si="48"/>
        <v>6.6559077538358196</v>
      </c>
      <c r="D782" s="7">
        <f t="shared" si="53"/>
        <v>4.6440922461641811</v>
      </c>
      <c r="E782" s="7">
        <f t="shared" si="49"/>
        <v>10.670353682454277</v>
      </c>
      <c r="F782" s="7">
        <f t="shared" si="54"/>
        <v>0.62964631754572409</v>
      </c>
      <c r="G782" s="7">
        <f t="shared" si="50"/>
        <v>4.8497505172168136</v>
      </c>
      <c r="H782" s="7">
        <f t="shared" si="55"/>
        <v>6.4502494827831871</v>
      </c>
      <c r="I782" s="7">
        <f t="shared" si="51"/>
        <v>6.0179622319245301</v>
      </c>
      <c r="J782" s="7">
        <f t="shared" si="56"/>
        <v>5.2820377680754707</v>
      </c>
      <c r="K782" s="7">
        <f t="shared" si="52"/>
        <v>6.4870467630601301</v>
      </c>
      <c r="L782" s="7">
        <f t="shared" si="57"/>
        <v>4.8129532369398706</v>
      </c>
    </row>
    <row r="783" spans="1:12" x14ac:dyDescent="0.45">
      <c r="A783" s="24" t="s">
        <v>214</v>
      </c>
      <c r="B783" s="18">
        <v>54.1</v>
      </c>
      <c r="C783" s="7">
        <f t="shared" si="48"/>
        <v>35.79801862019999</v>
      </c>
      <c r="D783" s="7">
        <f t="shared" si="53"/>
        <v>18.301981379800011</v>
      </c>
      <c r="E783" s="7">
        <f t="shared" si="49"/>
        <v>41.177114199999984</v>
      </c>
      <c r="F783" s="7">
        <f t="shared" si="54"/>
        <v>12.922885800000017</v>
      </c>
      <c r="G783" s="7">
        <f t="shared" si="50"/>
        <v>42.262999240299976</v>
      </c>
      <c r="H783" s="7">
        <f t="shared" si="55"/>
        <v>11.837000759700025</v>
      </c>
      <c r="I783" s="7">
        <f t="shared" si="51"/>
        <v>42.048125381600023</v>
      </c>
      <c r="J783" s="7">
        <f t="shared" si="56"/>
        <v>12.051874618399978</v>
      </c>
      <c r="K783" s="7">
        <f t="shared" si="52"/>
        <v>42.005436403199965</v>
      </c>
      <c r="L783" s="7">
        <f t="shared" si="57"/>
        <v>12.094563596800036</v>
      </c>
    </row>
    <row r="784" spans="1:12" x14ac:dyDescent="0.45">
      <c r="A784" s="24" t="s">
        <v>211</v>
      </c>
      <c r="B784" s="18">
        <v>61.8</v>
      </c>
      <c r="C784" s="7">
        <f t="shared" si="48"/>
        <v>41.341875111194042</v>
      </c>
      <c r="D784" s="7">
        <f t="shared" si="53"/>
        <v>20.458124888805955</v>
      </c>
      <c r="E784" s="7">
        <f t="shared" si="49"/>
        <v>46.250700692030279</v>
      </c>
      <c r="F784" s="7">
        <f t="shared" si="54"/>
        <v>15.549299307969719</v>
      </c>
      <c r="G784" s="7">
        <f t="shared" si="50"/>
        <v>46.650856231842184</v>
      </c>
      <c r="H784" s="7">
        <f t="shared" si="55"/>
        <v>15.149143768157813</v>
      </c>
      <c r="I784" s="7">
        <f t="shared" si="51"/>
        <v>46.399544737761062</v>
      </c>
      <c r="J784" s="7">
        <f t="shared" si="56"/>
        <v>15.400455262238935</v>
      </c>
      <c r="K784" s="7">
        <f t="shared" si="52"/>
        <v>46.957971199413294</v>
      </c>
      <c r="L784" s="7">
        <f t="shared" si="57"/>
        <v>14.842028800586704</v>
      </c>
    </row>
    <row r="785" spans="1:13" x14ac:dyDescent="0.45">
      <c r="A785" s="24" t="s">
        <v>212</v>
      </c>
      <c r="B785" s="18">
        <v>-24.4</v>
      </c>
      <c r="C785" s="7">
        <f t="shared" si="48"/>
        <v>-36.243107755300016</v>
      </c>
      <c r="D785" s="7">
        <f t="shared" si="53"/>
        <v>11.843107755300018</v>
      </c>
      <c r="E785" s="7">
        <f t="shared" si="49"/>
        <v>-29.584806380000021</v>
      </c>
      <c r="F785" s="7">
        <f t="shared" si="54"/>
        <v>5.1848063800000226</v>
      </c>
      <c r="G785" s="7">
        <f t="shared" si="50"/>
        <v>-29.240555093799998</v>
      </c>
      <c r="H785" s="7">
        <f t="shared" si="55"/>
        <v>4.840555093799999</v>
      </c>
      <c r="I785" s="7">
        <f t="shared" si="51"/>
        <v>-32.555642582399983</v>
      </c>
      <c r="J785" s="7">
        <f t="shared" si="56"/>
        <v>8.1556425823999845</v>
      </c>
      <c r="K785" s="7">
        <f t="shared" si="52"/>
        <v>-36.672256114800014</v>
      </c>
      <c r="L785" s="7">
        <f t="shared" si="57"/>
        <v>12.272256114800015</v>
      </c>
    </row>
    <row r="786" spans="1:13" x14ac:dyDescent="0.45">
      <c r="A786" s="24" t="s">
        <v>213</v>
      </c>
      <c r="B786" s="18">
        <v>-21.8</v>
      </c>
      <c r="C786" s="7">
        <f t="shared" si="48"/>
        <v>-28.062182348799986</v>
      </c>
      <c r="D786" s="7">
        <f t="shared" si="53"/>
        <v>6.2621823487999855</v>
      </c>
      <c r="E786" s="7">
        <f t="shared" si="49"/>
        <v>-21.582578839999993</v>
      </c>
      <c r="F786" s="7">
        <f t="shared" si="54"/>
        <v>0.21742116000000777</v>
      </c>
      <c r="G786" s="7">
        <f t="shared" si="50"/>
        <v>-21.4105660472</v>
      </c>
      <c r="H786" s="7">
        <f t="shared" si="55"/>
        <v>0.38943395280000104</v>
      </c>
      <c r="I786" s="7">
        <f t="shared" si="51"/>
        <v>-24.304884230799964</v>
      </c>
      <c r="J786" s="7">
        <f t="shared" si="56"/>
        <v>2.5048842307999628</v>
      </c>
      <c r="K786" s="7">
        <f t="shared" si="52"/>
        <v>-27.680469154800022</v>
      </c>
      <c r="L786" s="7">
        <f t="shared" si="57"/>
        <v>5.8804691548000214</v>
      </c>
    </row>
    <row r="787" spans="1:13" x14ac:dyDescent="0.45">
      <c r="A787" s="12" t="s">
        <v>193</v>
      </c>
      <c r="B787" s="18">
        <v>-181</v>
      </c>
      <c r="C787" s="7">
        <f t="shared" si="48"/>
        <v>-175.75525097630594</v>
      </c>
      <c r="D787" s="7">
        <f t="shared" si="53"/>
        <v>5.2447490236940553</v>
      </c>
      <c r="E787" s="7">
        <f t="shared" si="49"/>
        <v>-166.34199113971306</v>
      </c>
      <c r="F787" s="7">
        <f t="shared" si="54"/>
        <v>14.658008860286941</v>
      </c>
      <c r="G787" s="7">
        <f t="shared" si="50"/>
        <v>-172.93823958116275</v>
      </c>
      <c r="H787" s="7">
        <f t="shared" si="55"/>
        <v>8.0617604188372525</v>
      </c>
      <c r="I787" s="7">
        <f t="shared" si="51"/>
        <v>-180.44781245926359</v>
      </c>
      <c r="J787" s="7">
        <f t="shared" si="56"/>
        <v>0.55218754073641207</v>
      </c>
      <c r="K787" s="7">
        <f t="shared" si="52"/>
        <v>-174.5920845649041</v>
      </c>
      <c r="L787" s="7">
        <f t="shared" si="57"/>
        <v>6.4079154350959016</v>
      </c>
    </row>
    <row r="788" spans="1:13" x14ac:dyDescent="0.45">
      <c r="A788" s="12">
        <v>33</v>
      </c>
      <c r="B788" s="18">
        <v>-79</v>
      </c>
      <c r="C788" s="7">
        <f t="shared" si="48"/>
        <v>-81.744835253099993</v>
      </c>
      <c r="D788" s="7">
        <f t="shared" si="53"/>
        <v>2.7448352530999927</v>
      </c>
      <c r="E788" s="7">
        <f t="shared" si="49"/>
        <v>-83.097319190000036</v>
      </c>
      <c r="F788" s="7">
        <f t="shared" si="54"/>
        <v>4.0973191900000359</v>
      </c>
      <c r="G788" s="7">
        <f t="shared" si="50"/>
        <v>-81.594375441300016</v>
      </c>
      <c r="H788" s="7">
        <f t="shared" si="55"/>
        <v>2.5943754413000164</v>
      </c>
      <c r="I788" s="7">
        <f t="shared" si="51"/>
        <v>-75.063439126399999</v>
      </c>
      <c r="J788" s="7">
        <f t="shared" si="56"/>
        <v>3.9365608736000013</v>
      </c>
      <c r="K788" s="7">
        <f t="shared" si="52"/>
        <v>-76.575128615999972</v>
      </c>
      <c r="L788" s="7">
        <f t="shared" si="57"/>
        <v>2.4248713840000278</v>
      </c>
    </row>
    <row r="789" spans="1:13" x14ac:dyDescent="0.45">
      <c r="A789" s="12">
        <v>34</v>
      </c>
      <c r="B789" s="18">
        <v>-14</v>
      </c>
      <c r="C789" s="7">
        <f t="shared" si="48"/>
        <v>-18.363289001500032</v>
      </c>
      <c r="D789" s="7">
        <f t="shared" si="53"/>
        <v>4.3632890015000321</v>
      </c>
      <c r="E789" s="7">
        <f t="shared" si="49"/>
        <v>-18.899568980000005</v>
      </c>
      <c r="F789" s="7">
        <f t="shared" si="54"/>
        <v>4.8995689800000051</v>
      </c>
      <c r="G789" s="7">
        <f t="shared" si="50"/>
        <v>-19.478639438000016</v>
      </c>
      <c r="H789" s="7">
        <f t="shared" si="55"/>
        <v>5.4786394380000161</v>
      </c>
      <c r="I789" s="7">
        <f t="shared" si="51"/>
        <v>-15.655748079200011</v>
      </c>
      <c r="J789" s="7">
        <f t="shared" si="56"/>
        <v>1.655748079200011</v>
      </c>
      <c r="K789" s="7">
        <f t="shared" si="52"/>
        <v>-13.389912589200003</v>
      </c>
      <c r="L789" s="7">
        <f t="shared" si="57"/>
        <v>0.61008741079999673</v>
      </c>
    </row>
    <row r="790" spans="1:13" x14ac:dyDescent="0.45">
      <c r="A790" s="12" t="s">
        <v>141</v>
      </c>
      <c r="B790" s="18">
        <v>38</v>
      </c>
      <c r="C790" s="7">
        <f t="shared" si="48"/>
        <v>26.258344307699989</v>
      </c>
      <c r="D790" s="7">
        <f t="shared" si="53"/>
        <v>11.741655692300011</v>
      </c>
      <c r="E790" s="7">
        <f t="shared" si="49"/>
        <v>28.67470467999998</v>
      </c>
      <c r="F790" s="7">
        <f t="shared" si="54"/>
        <v>9.3252953200000199</v>
      </c>
      <c r="G790" s="7">
        <f t="shared" si="50"/>
        <v>30.426559877299979</v>
      </c>
      <c r="H790" s="7">
        <f t="shared" si="55"/>
        <v>7.5734401227000205</v>
      </c>
      <c r="I790" s="7">
        <f t="shared" si="51"/>
        <v>31.728104208400012</v>
      </c>
      <c r="J790" s="7">
        <f t="shared" si="56"/>
        <v>6.271895791599988</v>
      </c>
      <c r="K790" s="7">
        <f t="shared" si="52"/>
        <v>30.781664455199987</v>
      </c>
      <c r="L790" s="7">
        <f t="shared" si="57"/>
        <v>7.2183355448000128</v>
      </c>
    </row>
    <row r="791" spans="1:13" x14ac:dyDescent="0.45">
      <c r="A791" s="12" t="s">
        <v>194</v>
      </c>
      <c r="B791" s="18">
        <v>26</v>
      </c>
      <c r="C791" s="7">
        <f t="shared" si="48"/>
        <v>10.357091416799989</v>
      </c>
      <c r="D791" s="7">
        <f t="shared" si="53"/>
        <v>15.642908583200011</v>
      </c>
      <c r="E791" s="7">
        <f t="shared" si="49"/>
        <v>11.198380719999978</v>
      </c>
      <c r="F791" s="7">
        <f t="shared" si="54"/>
        <v>14.801619280000022</v>
      </c>
      <c r="G791" s="7">
        <f t="shared" si="50"/>
        <v>14.776000234399973</v>
      </c>
      <c r="H791" s="7">
        <f t="shared" si="55"/>
        <v>11.223999765600027</v>
      </c>
      <c r="I791" s="7">
        <f t="shared" si="51"/>
        <v>15.979875660800001</v>
      </c>
      <c r="J791" s="7">
        <f t="shared" si="56"/>
        <v>10.020124339199999</v>
      </c>
      <c r="K791" s="7">
        <f t="shared" si="52"/>
        <v>15.569405388000018</v>
      </c>
      <c r="L791" s="7">
        <f t="shared" si="57"/>
        <v>10.430594611999982</v>
      </c>
    </row>
    <row r="792" spans="1:13" x14ac:dyDescent="0.45">
      <c r="A792" s="1" t="s">
        <v>172</v>
      </c>
      <c r="D792" s="14">
        <f>AVERAGE(D744:D791)</f>
        <v>7.5126766008802761</v>
      </c>
      <c r="E792" s="1"/>
      <c r="F792" s="14">
        <f>AVERAGE(F744:F791)</f>
        <v>8.6650899195024085</v>
      </c>
      <c r="G792" s="14"/>
      <c r="H792" s="14">
        <f>AVERAGE(H744:H791)</f>
        <v>6.8910127040655915</v>
      </c>
      <c r="I792" s="14"/>
      <c r="J792" s="14">
        <f>AVERAGE(J744:J791)</f>
        <v>6.7957490092493522</v>
      </c>
      <c r="K792" s="14"/>
      <c r="L792" s="14">
        <f>AVERAGE(L744:L791)</f>
        <v>7.3627586867157744</v>
      </c>
      <c r="M792" s="7"/>
    </row>
    <row r="793" spans="1:13" x14ac:dyDescent="0.45">
      <c r="A793" s="1" t="s">
        <v>173</v>
      </c>
      <c r="D793" s="14">
        <f>SQRT(SUMSQ(D744:D791)/48)</f>
        <v>9.2732131421632893</v>
      </c>
      <c r="E793" s="1"/>
      <c r="F793" s="14">
        <f>SQRT(SUMSQ(F744:F791)/48)</f>
        <v>12.057173540076993</v>
      </c>
      <c r="G793" s="14"/>
      <c r="H793" s="22">
        <f>SQRT(SUMSQ(H744:H791)/48)</f>
        <v>8.4523824421182141</v>
      </c>
      <c r="I793" s="14"/>
      <c r="J793" s="14">
        <f>SQRT(SUMSQ(J744:J791)/48)</f>
        <v>9.126041042432778</v>
      </c>
      <c r="K793" s="14"/>
      <c r="L793" s="14">
        <f>SQRT(SUMSQ(L744:L791)/48)</f>
        <v>9.37367589181836</v>
      </c>
      <c r="M793" s="7"/>
    </row>
    <row r="794" spans="1:13" x14ac:dyDescent="0.45">
      <c r="A794" s="2" t="s">
        <v>251</v>
      </c>
    </row>
    <row r="795" spans="1:13" x14ac:dyDescent="0.45">
      <c r="A795" s="3" t="s">
        <v>248</v>
      </c>
    </row>
    <row r="796" spans="1:13" x14ac:dyDescent="0.45">
      <c r="A796" s="3" t="s">
        <v>249</v>
      </c>
    </row>
  </sheetData>
  <phoneticPr fontId="7" type="noConversion"/>
  <printOptions gridLines="1"/>
  <pageMargins left="1" right="1" top="1" bottom="1" header="0.5" footer="0.5"/>
  <pageSetup scale="60" firstPageNumber="4" orientation="landscape" blackAndWhite="1" useFirstPageNumber="1" horizontalDpi="4294967292" verticalDpi="4294967292" r:id="rId1"/>
  <headerFooter>
    <oddFooter>&amp;C&amp;"Calibri,Regular"&amp;K000000S&amp;P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Sheet1</vt:lpstr>
      <vt:lpstr>Sheet1!Druckbereich</vt:lpstr>
    </vt:vector>
  </TitlesOfParts>
  <Company>CUNY Queens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Queens College</dc:creator>
  <cp:lastModifiedBy>Pabst, Claudia</cp:lastModifiedBy>
  <cp:lastPrinted>2019-02-10T19:13:10Z</cp:lastPrinted>
  <dcterms:created xsi:type="dcterms:W3CDTF">2017-06-07T21:32:10Z</dcterms:created>
  <dcterms:modified xsi:type="dcterms:W3CDTF">2022-12-13T11:29:34Z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1855b2-0a05-4494-a903-f3f23f3f98e0_Enabled">
    <vt:lpwstr>true</vt:lpwstr>
  </property>
  <property fmtid="{D5CDD505-2E9C-101B-9397-08002B2CF9AE}" pid="3" name="MSIP_Label_fa1855b2-0a05-4494-a903-f3f23f3f98e0_SetDate">
    <vt:lpwstr>2022-09-29T20:54:59Z</vt:lpwstr>
  </property>
  <property fmtid="{D5CDD505-2E9C-101B-9397-08002B2CF9AE}" pid="4" name="MSIP_Label_fa1855b2-0a05-4494-a903-f3f23f3f98e0_Method">
    <vt:lpwstr>Standard</vt:lpwstr>
  </property>
  <property fmtid="{D5CDD505-2E9C-101B-9397-08002B2CF9AE}" pid="5" name="MSIP_Label_fa1855b2-0a05-4494-a903-f3f23f3f98e0_Name">
    <vt:lpwstr>defa4170-0d19-0005-0004-bc88714345d2</vt:lpwstr>
  </property>
  <property fmtid="{D5CDD505-2E9C-101B-9397-08002B2CF9AE}" pid="6" name="MSIP_Label_fa1855b2-0a05-4494-a903-f3f23f3f98e0_SiteId">
    <vt:lpwstr>6f60f0b3-5f06-4e09-9715-989dba8cc7d8</vt:lpwstr>
  </property>
  <property fmtid="{D5CDD505-2E9C-101B-9397-08002B2CF9AE}" pid="7" name="MSIP_Label_fa1855b2-0a05-4494-a903-f3f23f3f98e0_ActionId">
    <vt:lpwstr>e3228917-fb00-4fba-b680-3d06c5e0dbb2</vt:lpwstr>
  </property>
  <property fmtid="{D5CDD505-2E9C-101B-9397-08002B2CF9AE}" pid="8" name="MSIP_Label_fa1855b2-0a05-4494-a903-f3f23f3f98e0_ContentBits">
    <vt:lpwstr>0</vt:lpwstr>
  </property>
</Properties>
</file>